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Treasury\Debt Manager\Transparancy Stars\FY2022 Updates\"/>
    </mc:Choice>
  </mc:AlternateContent>
  <xr:revisionPtr revIDLastSave="0" documentId="8_{52D0EF91-A9C1-49D4-B1A1-011BFEA51070}" xr6:coauthVersionLast="47" xr6:coauthVersionMax="47" xr10:uidLastSave="{00000000-0000-0000-0000-000000000000}"/>
  <bookViews>
    <workbookView xWindow="3624" yWindow="2376" windowWidth="17280" windowHeight="9036" xr2:uid="{BD68585B-8E92-430E-B556-B08700C64547}"/>
  </bookViews>
  <sheets>
    <sheet name="SYS - Individual Debt Obl" sheetId="1" r:id="rId1"/>
  </sheets>
  <externalReferences>
    <externalReference r:id="rId2"/>
    <externalReference r:id="rId3"/>
  </externalReferences>
  <definedNames>
    <definedName name="_xlnm.Print_Area" localSheetId="0">'SYS - Individual Debt Obl'!$A$1:$O$32</definedName>
    <definedName name="_xlnm.Print_Titles" localSheetId="0">'SYS - Individual Debt Obl'!$1:$2</definedName>
    <definedName name="unrated__Y_N">[2]Sheet2!$A$11:$A$12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B28" i="1"/>
  <c r="H27" i="1"/>
  <c r="D27" i="1"/>
  <c r="D28" i="1" s="1"/>
  <c r="C27" i="1"/>
  <c r="B25" i="1"/>
  <c r="D24" i="1"/>
  <c r="C24" i="1"/>
  <c r="D23" i="1"/>
  <c r="C23" i="1"/>
  <c r="D22" i="1"/>
  <c r="C22" i="1"/>
  <c r="D21" i="1"/>
  <c r="C21" i="1"/>
  <c r="D20" i="1"/>
  <c r="C20" i="1"/>
  <c r="D19" i="1"/>
  <c r="C19" i="1"/>
  <c r="H18" i="1"/>
  <c r="D18" i="1"/>
  <c r="C18" i="1"/>
  <c r="H17" i="1"/>
  <c r="D17" i="1"/>
  <c r="D25" i="1" s="1"/>
  <c r="C17" i="1"/>
  <c r="C25" i="1" s="1"/>
  <c r="C15" i="1"/>
  <c r="C30" i="1" s="1"/>
  <c r="B15" i="1"/>
  <c r="B30" i="1" s="1"/>
  <c r="D14" i="1"/>
  <c r="C14" i="1"/>
  <c r="D13" i="1"/>
  <c r="C13" i="1"/>
  <c r="D12" i="1"/>
  <c r="C12" i="1"/>
  <c r="D11" i="1"/>
  <c r="C11" i="1"/>
  <c r="D10" i="1"/>
  <c r="C10" i="1"/>
  <c r="D9" i="1"/>
  <c r="C9" i="1"/>
  <c r="H8" i="1"/>
  <c r="D8" i="1"/>
  <c r="C8" i="1"/>
  <c r="H7" i="1"/>
  <c r="D7" i="1"/>
  <c r="C7" i="1"/>
  <c r="H6" i="1"/>
  <c r="D6" i="1"/>
  <c r="C6" i="1"/>
  <c r="H5" i="1"/>
  <c r="D5" i="1"/>
  <c r="D15" i="1" s="1"/>
  <c r="D30" i="1" s="1"/>
  <c r="C5" i="1"/>
  <c r="H4" i="1"/>
</calcChain>
</file>

<file path=xl/sharedStrings.xml><?xml version="1.0" encoding="utf-8"?>
<sst xmlns="http://schemas.openxmlformats.org/spreadsheetml/2006/main" count="163" uniqueCount="73">
  <si>
    <t xml:space="preserve">Outstanding Debt Obligation </t>
  </si>
  <si>
    <t>Principal Issued</t>
  </si>
  <si>
    <t>Principal Outstanding</t>
  </si>
  <si>
    <t>Combined Principal and Interest Required to pay each Outstanding Debt Obligation on Time and in Full</t>
  </si>
  <si>
    <t>Final Maturity Date</t>
  </si>
  <si>
    <t>Secured in anyway by Ad Valorem Taxes (Y/N)</t>
  </si>
  <si>
    <t>Total Proceeds Received</t>
  </si>
  <si>
    <t>Proceeds Spent</t>
  </si>
  <si>
    <t>Proceeds Unspent</t>
  </si>
  <si>
    <t>Official Stated Purpose for which the Debt Obligation was Authorized</t>
  </si>
  <si>
    <t xml:space="preserve">Current Credit Rating </t>
  </si>
  <si>
    <t xml:space="preserve">Explanation of Repayment Source </t>
  </si>
  <si>
    <t>Moody's</t>
  </si>
  <si>
    <t>S&amp;P</t>
  </si>
  <si>
    <t>Fitch</t>
  </si>
  <si>
    <t>Unrated (Y/N)</t>
  </si>
  <si>
    <t>NTTA 1st Tier</t>
  </si>
  <si>
    <t>Series 2008D</t>
  </si>
  <si>
    <t>No</t>
  </si>
  <si>
    <t>Refunding $353,730,000 of the Bond Anticipation Notes that were issued in November 2007</t>
  </si>
  <si>
    <t>A1</t>
  </si>
  <si>
    <t>AA-</t>
  </si>
  <si>
    <t>NR</t>
  </si>
  <si>
    <t>Tolls and other revenues of the NTTA System</t>
  </si>
  <si>
    <t>Series 2009B</t>
  </si>
  <si>
    <t>Funding construction for the Sam Rayburn Tollway Project, the Lewisville Lake Toll Bridge Project and the President George Bush Turnpike Eastern Extension Project</t>
  </si>
  <si>
    <t>Series 2014A</t>
  </si>
  <si>
    <t>Refunding $313,880,000 of Series 2008A Bonds</t>
  </si>
  <si>
    <t>Series 2015B</t>
  </si>
  <si>
    <t>Refunding $561,155,000 of Series 2008A Bonds and $184,470,000 Series 2008B</t>
  </si>
  <si>
    <t>Series 2016A</t>
  </si>
  <si>
    <t>Refunding all or a portion of NTTA's North Texas Tollway Authority System First Tier Current Interest Revenue Refunding Bonds, Series 2008A, North Texas Tollway Authority System First Tier Current Interest Revenue Refunding Bonds, Series 2008B, NTTA's North Texas Tollway Authority System First Tier Current Interest Revenue Refunding Bonds, Series 2008K, and NTTA's North Texas Tollway Authority System First Tier Tax-Exempt Current Interest Revenue Refunding Bonds, Series 2009A</t>
  </si>
  <si>
    <t>Series 2017A</t>
  </si>
  <si>
    <r>
      <t>Refunding all of the Special Project System Bonds and the Transportation Infrastructure Finance and Innovation Act (TIFIA) Loan, all or a portion of the North Texas Tollway Authority System  Revenue Bonds, Series 2005C, 2008A, 2008B and 2010, funding the 1</t>
    </r>
    <r>
      <rPr>
        <vertAlign val="superscript"/>
        <sz val="16"/>
        <color theme="1"/>
        <rFont val="Arial"/>
        <family val="2"/>
      </rPr>
      <t>st</t>
    </r>
    <r>
      <rPr>
        <sz val="16"/>
        <color theme="1"/>
        <rFont val="Arial"/>
        <family val="2"/>
      </rPr>
      <t xml:space="preserve"> and 2</t>
    </r>
    <r>
      <rPr>
        <vertAlign val="superscript"/>
        <sz val="16"/>
        <color theme="1"/>
        <rFont val="Arial"/>
        <family val="2"/>
      </rPr>
      <t>nd</t>
    </r>
    <r>
      <rPr>
        <sz val="16"/>
        <color theme="1"/>
        <rFont val="Arial"/>
        <family val="2"/>
      </rPr>
      <t xml:space="preserve"> Tier Debt Service Reserve Account,  paying cost of issuance, including municipal bond insurance premiums for certain 2017B maturities and a surety policy for the 2</t>
    </r>
    <r>
      <rPr>
        <vertAlign val="superscript"/>
        <sz val="16"/>
        <color theme="1"/>
        <rFont val="Arial"/>
        <family val="2"/>
      </rPr>
      <t>nd</t>
    </r>
    <r>
      <rPr>
        <sz val="16"/>
        <color theme="1"/>
        <rFont val="Arial"/>
        <family val="2"/>
      </rPr>
      <t xml:space="preserve"> Tier Debt Service Reserve Fund.  </t>
    </r>
  </si>
  <si>
    <t>Series 2019A</t>
  </si>
  <si>
    <t>Refunding all of Series 2005C, all of Series 2009A, all of the Series 2009C, all of Series 2014C Variable Rate and paying costs of issuance of the Bonds.</t>
  </si>
  <si>
    <t>Series 2020A</t>
  </si>
  <si>
    <t xml:space="preserve">Refunding all of Series 2011B and paying costs of issuance of the Bonds. </t>
  </si>
  <si>
    <t>Series 2020B</t>
  </si>
  <si>
    <t xml:space="preserve">Refunding all of Series 2012A,2012B,2012D, part of 2014A, 2019A and paying costs of issuance of the Bonds. </t>
  </si>
  <si>
    <t>Series 2021A</t>
  </si>
  <si>
    <t xml:space="preserve">Refunding all of Series 2008I, part of Series 2014A and paying costs of issuance of the Bonds. </t>
  </si>
  <si>
    <t>Series 2022A</t>
  </si>
  <si>
    <t xml:space="preserve">Refunding part of Series 2015B &amp; 2017A and paying costs of issuance of the Bonds. </t>
  </si>
  <si>
    <t>Total 1st Tier</t>
  </si>
  <si>
    <t>NTTA 2nd Tier</t>
  </si>
  <si>
    <t>Series 2014B</t>
  </si>
  <si>
    <t>Refunding $143,540,000 of series 2008F Bonds</t>
  </si>
  <si>
    <t>A2</t>
  </si>
  <si>
    <t>A+</t>
  </si>
  <si>
    <t>Secured by a Second Tier lien on and pledge of the tolls and other revenues of the NTTA System</t>
  </si>
  <si>
    <t>Series 2015A</t>
  </si>
  <si>
    <t>Refunding $856,460,000 of Series 2008F Bonds</t>
  </si>
  <si>
    <t>Series 2017B</t>
  </si>
  <si>
    <t xml:space="preserve">Refunding all of the Special Project System Bonds and the Transportation Infrastructure Finance and Innovation Act (TIFIA) Loan, all or a portion of the North Texas Tollway Authority System  Revenue Bonds, Series 2005C, 2008A, 2008B and 2010, funding the 1st and 2nd Tier Debt Service Reserve Account,  paying cost of issuance, including municipal bond insurance premiums for certain 2017B maturities and a surety policy for the 2nd Tier Debt Service Reserve Fund.  </t>
  </si>
  <si>
    <t>Series 2018</t>
  </si>
  <si>
    <t>Refunding all of the North Texas Tollway Authority System 1st Tier Variable Rate Revenue Refunding Bonds, Series 2009D, 2011A, all of the North Texas Tollway Authority System 1st Tier Revenue Refunding Bonds, Series 2012C, making a deposit to the Shared 2nd Tier Devt Service Reserve Fund and paying cost of issuance.</t>
  </si>
  <si>
    <t>Series 2019B</t>
  </si>
  <si>
    <t>Refunding all of the North Texas Tollway Authority System Subordinate Lien Taxable Revenue Bonds, Subseries 2010B-2 (Build America Bonds – Direct Payment), making a deposit to the Shared Second Tier Debt Service Reserve Fund and paying costs of issuance of the Bonds.</t>
  </si>
  <si>
    <t>Series 2020C</t>
  </si>
  <si>
    <t xml:space="preserve">Refunding all of Series 2010A and paying costs of issuance of the Bonds. </t>
  </si>
  <si>
    <t>Series 2021B</t>
  </si>
  <si>
    <t xml:space="preserve">Refunding all of  the Commercial Paper Notes, refinancing the 360 Tollway Project Loan, making a deposit to the Shared 2nd Tier Debt Service Reserve Fund and paying costs of issuance of the Bonds. </t>
  </si>
  <si>
    <t>Series 2022B</t>
  </si>
  <si>
    <t xml:space="preserve">Refunding part of Series 2017B &amp; ISTEA Loan and paying costs of issuance of the Bonds. </t>
  </si>
  <si>
    <t>Total 2st Tier</t>
  </si>
  <si>
    <t xml:space="preserve">  NTTA Subordinate</t>
  </si>
  <si>
    <t>Series 2010B</t>
  </si>
  <si>
    <t>Contribution to the Special Project System for construction of the PGBT WE (SH 161) project and other projects deemed necessary by the Authority</t>
  </si>
  <si>
    <t>Baa1</t>
  </si>
  <si>
    <t>Secured by (i) the funds on deposit in the CIF Bond Payment  Account of the Capital Improvement Fund and, (ii) the Pledged Revenues</t>
  </si>
  <si>
    <t>Total NTTA Subordinate</t>
  </si>
  <si>
    <t>Total NTTA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</si>
</sst>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quot;$&quot;#,##0"/>
    <numFmt numFmtId="166" formatCode="&quot;$&quot;#,##0;[Red]&quot;$&quot;#,##0"/>
    <numFmt numFmtId="167" formatCode="&quot;$&quot;#,##0.00;[Red]&quot;$&quot;#,##0.00"/>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2"/>
      <name val="Arial"/>
      <family val="2"/>
    </font>
    <font>
      <sz val="11"/>
      <color theme="1"/>
      <name val="Arial"/>
      <family val="2"/>
    </font>
    <font>
      <b/>
      <sz val="12"/>
      <color theme="1"/>
      <name val="Arial"/>
      <family val="2"/>
    </font>
    <font>
      <sz val="12"/>
      <color theme="1"/>
      <name val="Arial"/>
      <family val="2"/>
    </font>
    <font>
      <i/>
      <sz val="12"/>
      <color theme="1"/>
      <name val="Arial"/>
      <family val="2"/>
    </font>
    <font>
      <sz val="16"/>
      <color theme="1"/>
      <name val="Arial"/>
      <family val="2"/>
    </font>
    <font>
      <vertAlign val="superscript"/>
      <sz val="16"/>
      <color theme="1"/>
      <name val="Arial"/>
      <family val="2"/>
    </font>
    <font>
      <b/>
      <sz val="16"/>
      <color theme="1"/>
      <name val="Arial"/>
      <family val="2"/>
    </font>
    <font>
      <i/>
      <sz val="16"/>
      <color theme="1"/>
      <name val="Arial"/>
      <family val="2"/>
    </font>
    <font>
      <b/>
      <sz val="12"/>
      <color theme="1"/>
      <name val="Calibri"/>
      <family val="2"/>
      <scheme val="minor"/>
    </font>
    <font>
      <sz val="16"/>
      <name val="Arial"/>
      <family val="2"/>
    </font>
    <font>
      <sz val="12"/>
      <color theme="1"/>
      <name val="Calibri"/>
      <family val="2"/>
      <scheme val="minor"/>
    </font>
    <font>
      <b/>
      <sz val="14"/>
      <color theme="1"/>
      <name val="Arial"/>
      <family val="2"/>
    </font>
    <font>
      <b/>
      <i/>
      <sz val="14"/>
      <color theme="1"/>
      <name val="Arial"/>
      <family val="2"/>
    </font>
    <font>
      <b/>
      <sz val="16"/>
      <color rgb="FF0070C0"/>
      <name val="Calibri"/>
      <family val="2"/>
      <scheme val="minor"/>
    </font>
    <font>
      <i/>
      <sz val="11"/>
      <color theme="1"/>
      <name val="Calibri"/>
      <family val="2"/>
      <scheme val="minor"/>
    </font>
    <font>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44" fontId="1" fillId="0" borderId="0" applyFont="0" applyFill="0" applyBorder="0" applyAlignment="0" applyProtection="0"/>
  </cellStyleXfs>
  <cellXfs count="104">
    <xf numFmtId="0" fontId="0" fillId="0" borderId="0" xfId="0"/>
    <xf numFmtId="0" fontId="3" fillId="2" borderId="1" xfId="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4" fillId="3" borderId="0" xfId="2" applyFont="1" applyFill="1"/>
    <xf numFmtId="0" fontId="4" fillId="0" borderId="0" xfId="2" applyFont="1"/>
    <xf numFmtId="0" fontId="3" fillId="2" borderId="5" xfId="1" applyFont="1" applyFill="1" applyBorder="1" applyAlignment="1">
      <alignment horizontal="center" vertical="center" wrapText="1"/>
    </xf>
    <xf numFmtId="14" fontId="3" fillId="2" borderId="5" xfId="1" applyNumberFormat="1"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5" xfId="2" applyFont="1" applyFill="1" applyBorder="1" applyAlignment="1">
      <alignment horizontal="center" vertical="center" wrapText="1"/>
    </xf>
    <xf numFmtId="0" fontId="1" fillId="3" borderId="0" xfId="2" applyFill="1"/>
    <xf numFmtId="0" fontId="1" fillId="0" borderId="0" xfId="2"/>
    <xf numFmtId="0" fontId="5" fillId="4" borderId="6" xfId="2" applyFont="1" applyFill="1" applyBorder="1" applyAlignment="1">
      <alignment horizontal="center" vertical="center" wrapText="1"/>
    </xf>
    <xf numFmtId="164" fontId="6" fillId="4" borderId="6" xfId="2" applyNumberFormat="1" applyFont="1" applyFill="1" applyBorder="1" applyAlignment="1">
      <alignment wrapText="1"/>
    </xf>
    <xf numFmtId="14" fontId="1" fillId="4" borderId="0" xfId="2" applyNumberFormat="1" applyFill="1" applyAlignment="1">
      <alignment horizontal="center"/>
    </xf>
    <xf numFmtId="0" fontId="6" fillId="4" borderId="6" xfId="2" applyFont="1" applyFill="1" applyBorder="1" applyAlignment="1">
      <alignment wrapText="1"/>
    </xf>
    <xf numFmtId="0" fontId="7" fillId="4" borderId="6" xfId="2" applyFont="1" applyFill="1" applyBorder="1"/>
    <xf numFmtId="0" fontId="5" fillId="3" borderId="6" xfId="2" applyFont="1" applyFill="1" applyBorder="1" applyAlignment="1">
      <alignment horizontal="center" vertical="top" wrapText="1"/>
    </xf>
    <xf numFmtId="165" fontId="5" fillId="3" borderId="6" xfId="2" applyNumberFormat="1" applyFont="1" applyFill="1" applyBorder="1" applyAlignment="1">
      <alignment horizontal="center" vertical="top" wrapText="1"/>
    </xf>
    <xf numFmtId="165" fontId="5" fillId="0" borderId="6" xfId="2" applyNumberFormat="1" applyFont="1" applyBorder="1" applyAlignment="1">
      <alignment horizontal="center" vertical="top"/>
    </xf>
    <xf numFmtId="14" fontId="5" fillId="3" borderId="6" xfId="2" applyNumberFormat="1" applyFont="1" applyFill="1" applyBorder="1" applyAlignment="1">
      <alignment horizontal="center" vertical="top" wrapText="1"/>
    </xf>
    <xf numFmtId="0" fontId="5" fillId="0" borderId="6" xfId="2" applyFont="1" applyBorder="1" applyAlignment="1">
      <alignment horizontal="center" vertical="top" wrapText="1"/>
    </xf>
    <xf numFmtId="165" fontId="5" fillId="0" borderId="6" xfId="2" applyNumberFormat="1" applyFont="1" applyBorder="1" applyAlignment="1">
      <alignment horizontal="center" vertical="top" wrapText="1"/>
    </xf>
    <xf numFmtId="166" fontId="5" fillId="0" borderId="6" xfId="3" applyNumberFormat="1" applyFont="1" applyBorder="1" applyAlignment="1">
      <alignment horizontal="center" vertical="top" wrapText="1"/>
    </xf>
    <xf numFmtId="0" fontId="8" fillId="0" borderId="6" xfId="2" applyFont="1" applyBorder="1" applyAlignment="1">
      <alignment vertical="top" wrapText="1"/>
    </xf>
    <xf numFmtId="0" fontId="5" fillId="0" borderId="5" xfId="2" applyFont="1" applyBorder="1" applyAlignment="1">
      <alignment horizontal="center" vertical="top" wrapText="1"/>
    </xf>
    <xf numFmtId="0" fontId="6" fillId="0" borderId="6" xfId="2" applyFont="1" applyBorder="1" applyAlignment="1">
      <alignment vertical="top" wrapText="1"/>
    </xf>
    <xf numFmtId="0" fontId="8" fillId="3" borderId="6" xfId="2" applyFont="1" applyFill="1" applyBorder="1" applyAlignment="1">
      <alignment vertical="top" wrapText="1"/>
    </xf>
    <xf numFmtId="166" fontId="5" fillId="0" borderId="6" xfId="2" applyNumberFormat="1" applyFont="1" applyBorder="1" applyAlignment="1">
      <alignment horizontal="center" vertical="top" wrapText="1"/>
    </xf>
    <xf numFmtId="0" fontId="5" fillId="0" borderId="6" xfId="2" applyFont="1" applyBorder="1" applyAlignment="1">
      <alignment horizontal="center" vertical="top"/>
    </xf>
    <xf numFmtId="14" fontId="5" fillId="0" borderId="6" xfId="2" applyNumberFormat="1" applyFont="1" applyBorder="1" applyAlignment="1">
      <alignment horizontal="center" vertical="top"/>
    </xf>
    <xf numFmtId="0" fontId="6" fillId="0" borderId="6" xfId="2" applyFont="1" applyBorder="1" applyAlignment="1">
      <alignment vertical="top"/>
    </xf>
    <xf numFmtId="0" fontId="8" fillId="0" borderId="5" xfId="2" applyFont="1" applyBorder="1" applyAlignment="1">
      <alignment vertical="top" wrapText="1"/>
    </xf>
    <xf numFmtId="0" fontId="6" fillId="0" borderId="5" xfId="2" applyFont="1" applyBorder="1" applyAlignment="1">
      <alignment vertical="top"/>
    </xf>
    <xf numFmtId="0" fontId="5" fillId="0" borderId="5" xfId="2" applyFont="1" applyBorder="1" applyAlignment="1">
      <alignment horizontal="center" vertical="top"/>
    </xf>
    <xf numFmtId="165" fontId="5" fillId="3" borderId="5" xfId="2" applyNumberFormat="1" applyFont="1" applyFill="1" applyBorder="1" applyAlignment="1">
      <alignment horizontal="center" vertical="top" wrapText="1"/>
    </xf>
    <xf numFmtId="165" fontId="5" fillId="0" borderId="5" xfId="2" applyNumberFormat="1" applyFont="1" applyBorder="1" applyAlignment="1">
      <alignment horizontal="center" vertical="top"/>
    </xf>
    <xf numFmtId="14" fontId="5" fillId="0" borderId="5" xfId="2" applyNumberFormat="1" applyFont="1" applyBorder="1" applyAlignment="1">
      <alignment horizontal="center" vertical="top"/>
    </xf>
    <xf numFmtId="166" fontId="5" fillId="0" borderId="5" xfId="3" applyNumberFormat="1" applyFont="1" applyBorder="1" applyAlignment="1">
      <alignment horizontal="center" vertical="top" wrapText="1"/>
    </xf>
    <xf numFmtId="0" fontId="10" fillId="0" borderId="5" xfId="2" applyFont="1" applyBorder="1" applyAlignment="1">
      <alignment horizontal="center"/>
    </xf>
    <xf numFmtId="165" fontId="10" fillId="0" borderId="5" xfId="2" applyNumberFormat="1" applyFont="1" applyBorder="1" applyAlignment="1">
      <alignment horizontal="center"/>
    </xf>
    <xf numFmtId="14" fontId="5" fillId="0" borderId="5" xfId="2" applyNumberFormat="1" applyFont="1" applyBorder="1" applyAlignment="1">
      <alignment horizontal="center"/>
    </xf>
    <xf numFmtId="0" fontId="5" fillId="0" borderId="5" xfId="2" applyFont="1" applyBorder="1" applyAlignment="1">
      <alignment horizontal="center"/>
    </xf>
    <xf numFmtId="164" fontId="5" fillId="0" borderId="5" xfId="2" applyNumberFormat="1" applyFont="1" applyBorder="1" applyAlignment="1">
      <alignment horizontal="center"/>
    </xf>
    <xf numFmtId="167" fontId="5" fillId="0" borderId="5" xfId="3" applyNumberFormat="1" applyFont="1" applyBorder="1" applyAlignment="1">
      <alignment horizontal="center"/>
    </xf>
    <xf numFmtId="0" fontId="10" fillId="0" borderId="5" xfId="2" applyFont="1" applyBorder="1"/>
    <xf numFmtId="0" fontId="5" fillId="0" borderId="5" xfId="2" applyFont="1" applyBorder="1"/>
    <xf numFmtId="0" fontId="8" fillId="3" borderId="5" xfId="2" applyFont="1" applyFill="1" applyBorder="1" applyAlignment="1">
      <alignment vertical="top" wrapText="1"/>
    </xf>
    <xf numFmtId="0" fontId="10" fillId="4" borderId="6" xfId="2" applyFont="1" applyFill="1" applyBorder="1" applyAlignment="1">
      <alignment horizontal="center"/>
    </xf>
    <xf numFmtId="164" fontId="5" fillId="4" borderId="6" xfId="2" applyNumberFormat="1" applyFont="1" applyFill="1" applyBorder="1" applyAlignment="1">
      <alignment horizontal="center"/>
    </xf>
    <xf numFmtId="14" fontId="5" fillId="4" borderId="6" xfId="2" applyNumberFormat="1" applyFont="1" applyFill="1" applyBorder="1" applyAlignment="1">
      <alignment horizontal="center"/>
    </xf>
    <xf numFmtId="0" fontId="5" fillId="4" borderId="6" xfId="2" applyFont="1" applyFill="1" applyBorder="1" applyAlignment="1">
      <alignment horizontal="center"/>
    </xf>
    <xf numFmtId="167" fontId="5" fillId="4" borderId="6" xfId="3" applyNumberFormat="1" applyFont="1" applyFill="1" applyBorder="1" applyAlignment="1">
      <alignment horizontal="center"/>
    </xf>
    <xf numFmtId="0" fontId="8" fillId="4" borderId="6" xfId="2" applyFont="1" applyFill="1" applyBorder="1"/>
    <xf numFmtId="0" fontId="5" fillId="4" borderId="6" xfId="2" applyFont="1" applyFill="1" applyBorder="1"/>
    <xf numFmtId="0" fontId="6" fillId="4" borderId="6" xfId="2" applyFont="1" applyFill="1" applyBorder="1"/>
    <xf numFmtId="0" fontId="11" fillId="4" borderId="6" xfId="2" applyFont="1" applyFill="1" applyBorder="1" applyAlignment="1">
      <alignment wrapText="1"/>
    </xf>
    <xf numFmtId="0" fontId="10" fillId="0" borderId="6" xfId="2" applyFont="1" applyBorder="1" applyAlignment="1">
      <alignment horizontal="center"/>
    </xf>
    <xf numFmtId="165" fontId="10" fillId="0" borderId="6" xfId="2" applyNumberFormat="1" applyFont="1" applyBorder="1" applyAlignment="1">
      <alignment horizontal="center"/>
    </xf>
    <xf numFmtId="14" fontId="12" fillId="0" borderId="6" xfId="2" applyNumberFormat="1" applyFont="1" applyBorder="1" applyAlignment="1">
      <alignment horizontal="center"/>
    </xf>
    <xf numFmtId="0" fontId="12" fillId="0" borderId="6" xfId="2" applyFont="1" applyBorder="1" applyAlignment="1">
      <alignment horizontal="center"/>
    </xf>
    <xf numFmtId="165" fontId="5" fillId="0" borderId="6" xfId="2" applyNumberFormat="1" applyFont="1" applyBorder="1" applyAlignment="1">
      <alignment horizontal="center"/>
    </xf>
    <xf numFmtId="167" fontId="5" fillId="0" borderId="6" xfId="3" applyNumberFormat="1" applyFont="1" applyBorder="1" applyAlignment="1">
      <alignment horizontal="center"/>
    </xf>
    <xf numFmtId="0" fontId="8" fillId="0" borderId="5" xfId="2" applyFont="1" applyBorder="1"/>
    <xf numFmtId="0" fontId="6" fillId="0" borderId="5" xfId="2" applyFont="1" applyBorder="1"/>
    <xf numFmtId="0" fontId="11" fillId="3" borderId="5" xfId="2" applyFont="1" applyFill="1" applyBorder="1" applyAlignment="1">
      <alignment wrapText="1"/>
    </xf>
    <xf numFmtId="0" fontId="10" fillId="4" borderId="6" xfId="2" applyFont="1" applyFill="1" applyBorder="1" applyAlignment="1">
      <alignment horizontal="center" vertical="top"/>
    </xf>
    <xf numFmtId="164" fontId="5" fillId="4" borderId="6" xfId="2" applyNumberFormat="1" applyFont="1" applyFill="1" applyBorder="1" applyAlignment="1">
      <alignment horizontal="center" vertical="top"/>
    </xf>
    <xf numFmtId="14" fontId="5" fillId="4" borderId="6" xfId="2" applyNumberFormat="1" applyFont="1" applyFill="1" applyBorder="1" applyAlignment="1">
      <alignment horizontal="center" vertical="top"/>
    </xf>
    <xf numFmtId="0" fontId="5" fillId="4" borderId="6" xfId="2" applyFont="1" applyFill="1" applyBorder="1" applyAlignment="1">
      <alignment horizontal="center" vertical="top"/>
    </xf>
    <xf numFmtId="167" fontId="5" fillId="4" borderId="6" xfId="3" applyNumberFormat="1" applyFont="1" applyFill="1" applyBorder="1" applyAlignment="1">
      <alignment horizontal="center" vertical="top"/>
    </xf>
    <xf numFmtId="0" fontId="8" fillId="4" borderId="6" xfId="2" applyFont="1" applyFill="1" applyBorder="1" applyAlignment="1">
      <alignment vertical="top"/>
    </xf>
    <xf numFmtId="0" fontId="5" fillId="4" borderId="6" xfId="2" applyFont="1" applyFill="1" applyBorder="1" applyAlignment="1">
      <alignment vertical="top"/>
    </xf>
    <xf numFmtId="0" fontId="6" fillId="4" borderId="6" xfId="2" applyFont="1" applyFill="1" applyBorder="1" applyAlignment="1">
      <alignment vertical="top"/>
    </xf>
    <xf numFmtId="0" fontId="11" fillId="4" borderId="6" xfId="2" applyFont="1" applyFill="1" applyBorder="1" applyAlignment="1">
      <alignment vertical="top" wrapText="1"/>
    </xf>
    <xf numFmtId="165" fontId="5" fillId="0" borderId="6" xfId="3" applyNumberFormat="1" applyFont="1" applyBorder="1" applyAlignment="1">
      <alignment horizontal="center" vertical="top" wrapText="1"/>
    </xf>
    <xf numFmtId="0" fontId="13" fillId="0" borderId="6" xfId="2" applyFont="1" applyBorder="1" applyAlignment="1">
      <alignment vertical="top" wrapText="1"/>
    </xf>
    <xf numFmtId="14" fontId="6" fillId="0" borderId="5" xfId="2" applyNumberFormat="1" applyFont="1" applyBorder="1" applyAlignment="1">
      <alignment horizontal="center"/>
    </xf>
    <xf numFmtId="0" fontId="6" fillId="0" borderId="5" xfId="2" applyFont="1" applyBorder="1" applyAlignment="1">
      <alignment horizontal="center"/>
    </xf>
    <xf numFmtId="164" fontId="6" fillId="0" borderId="5" xfId="2" applyNumberFormat="1" applyFont="1" applyBorder="1" applyAlignment="1">
      <alignment horizontal="center"/>
    </xf>
    <xf numFmtId="164" fontId="6" fillId="0" borderId="5" xfId="2" applyNumberFormat="1" applyFont="1" applyBorder="1"/>
    <xf numFmtId="0" fontId="8" fillId="0" borderId="5" xfId="2" applyFont="1" applyBorder="1" applyAlignment="1">
      <alignment wrapText="1"/>
    </xf>
    <xf numFmtId="0" fontId="7" fillId="3" borderId="5" xfId="2" applyFont="1" applyFill="1" applyBorder="1" applyAlignment="1">
      <alignment wrapText="1"/>
    </xf>
    <xf numFmtId="0" fontId="5" fillId="0" borderId="5" xfId="2" applyFont="1" applyBorder="1" applyAlignment="1">
      <alignment vertical="top"/>
    </xf>
    <xf numFmtId="14" fontId="14" fillId="0" borderId="6" xfId="2" applyNumberFormat="1" applyFont="1" applyBorder="1" applyAlignment="1">
      <alignment horizontal="center" vertical="top"/>
    </xf>
    <xf numFmtId="0" fontId="14" fillId="0" borderId="6" xfId="2" applyFont="1" applyBorder="1" applyAlignment="1">
      <alignment horizontal="center" vertical="top"/>
    </xf>
    <xf numFmtId="164" fontId="6" fillId="0" borderId="5" xfId="2" applyNumberFormat="1" applyFont="1" applyBorder="1" applyAlignment="1">
      <alignment horizontal="center" vertical="top"/>
    </xf>
    <xf numFmtId="164" fontId="6" fillId="0" borderId="5" xfId="2" applyNumberFormat="1" applyFont="1" applyBorder="1" applyAlignment="1">
      <alignment vertical="top"/>
    </xf>
    <xf numFmtId="0" fontId="7" fillId="3" borderId="5" xfId="2" applyFont="1" applyFill="1" applyBorder="1" applyAlignment="1">
      <alignment vertical="top" wrapText="1"/>
    </xf>
    <xf numFmtId="0" fontId="10" fillId="0" borderId="6" xfId="2" applyFont="1" applyBorder="1"/>
    <xf numFmtId="164" fontId="5" fillId="0" borderId="6" xfId="2" applyNumberFormat="1" applyFont="1" applyBorder="1" applyAlignment="1">
      <alignment horizontal="center"/>
    </xf>
    <xf numFmtId="164" fontId="5" fillId="0" borderId="6" xfId="2" applyNumberFormat="1" applyFont="1" applyBorder="1"/>
    <xf numFmtId="0" fontId="15" fillId="0" borderId="6" xfId="2" applyFont="1" applyBorder="1"/>
    <xf numFmtId="0" fontId="16" fillId="3" borderId="6" xfId="2" applyFont="1" applyFill="1" applyBorder="1" applyAlignment="1">
      <alignment wrapText="1"/>
    </xf>
    <xf numFmtId="0" fontId="17" fillId="0" borderId="0" xfId="2" applyFont="1"/>
    <xf numFmtId="14" fontId="1" fillId="0" borderId="0" xfId="2" applyNumberFormat="1" applyAlignment="1">
      <alignment horizontal="center"/>
    </xf>
    <xf numFmtId="0" fontId="18" fillId="0" borderId="0" xfId="2" applyFont="1"/>
    <xf numFmtId="0" fontId="15" fillId="0" borderId="0" xfId="2" applyFont="1" applyAlignment="1">
      <alignment horizontal="left" vertical="top"/>
    </xf>
    <xf numFmtId="0" fontId="19" fillId="0" borderId="0" xfId="2" quotePrefix="1" applyFont="1" applyAlignment="1">
      <alignment horizontal="left" vertical="top"/>
    </xf>
  </cellXfs>
  <cellStyles count="4">
    <cellStyle name="Currency 4" xfId="3" xr:uid="{C58F59B0-3910-43B4-B6AE-8882BB5980EC}"/>
    <cellStyle name="Hyperlink 3" xfId="1" xr:uid="{35A180BA-2769-4A43-85AB-A9BB0D67335B}"/>
    <cellStyle name="Normal" xfId="0" builtinId="0"/>
    <cellStyle name="Normal 14" xfId="2" xr:uid="{D546295B-A38B-490B-B3A2-AECAF4F6A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Debt%20Manager/Debt%20Service/Debt%20Book/2023/Outstanding%20Debt%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GIBSONBOONE\AppData\Local\Microsoft\Windows\Temporary%20Internet%20Files\Content.Outlook\LI5T27O3\comp%20debt-report-form%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 val="1st Tier Summary"/>
      <sheetName val="2nd Tier Summary"/>
      <sheetName val="1st &amp; 2nd Tier Summary"/>
      <sheetName val="Chart(s)"/>
      <sheetName val="NTTA 1st &amp; 2nd Tier"/>
      <sheetName val="Put &amp; LOC expirations"/>
      <sheetName val="2008D Capital Appreciation Bond"/>
      <sheetName val="2009B"/>
      <sheetName val="2014A"/>
      <sheetName val="2015B"/>
      <sheetName val="2016A"/>
      <sheetName val="2017A"/>
      <sheetName val="2019A"/>
      <sheetName val="2020A"/>
      <sheetName val="2020B"/>
      <sheetName val="2021A "/>
      <sheetName val="2022A"/>
      <sheetName val="Revolving Note"/>
      <sheetName val="2014B"/>
      <sheetName val="2015A"/>
      <sheetName val="2017B"/>
      <sheetName val="2018"/>
      <sheetName val="2019B"/>
      <sheetName val="2020C"/>
      <sheetName val="2021B"/>
      <sheetName val="2022B"/>
      <sheetName val="NTTA CIF "/>
      <sheetName val="CIF Summary"/>
      <sheetName val="2010B-1"/>
      <sheetName val="Portriat"/>
      <sheetName val="SYS - Individual Debt Obl"/>
      <sheetName val="TXDOT ISTEA Loan"/>
      <sheetName val="TXDOT 360 Tollway Loan"/>
      <sheetName val="Commercial Paper"/>
      <sheetName val="2008I Conv Cap Apprec Bonds"/>
      <sheetName val="2005C"/>
      <sheetName val="2009A"/>
      <sheetName val="2009C"/>
      <sheetName val="2014C Variable"/>
      <sheetName val="2010B-2"/>
      <sheetName val="2011B"/>
      <sheetName val="2012A"/>
      <sheetName val="2012B"/>
      <sheetName val="2012D"/>
      <sheetName val="2010A"/>
      <sheetName val="TxDot 360 Tollway Loan (2)"/>
    </sheetNames>
    <sheetDataSet>
      <sheetData sheetId="0"/>
      <sheetData sheetId="1"/>
      <sheetData sheetId="2"/>
      <sheetData sheetId="3"/>
      <sheetData sheetId="4"/>
      <sheetData sheetId="5"/>
      <sheetData sheetId="6"/>
      <sheetData sheetId="7"/>
      <sheetData sheetId="8">
        <row r="60">
          <cell r="B60">
            <v>825000000</v>
          </cell>
          <cell r="D60">
            <v>1211059570.2999997</v>
          </cell>
          <cell r="E60">
            <v>-399710211.17751503</v>
          </cell>
        </row>
      </sheetData>
      <sheetData sheetId="9">
        <row r="38">
          <cell r="B38">
            <v>106915000</v>
          </cell>
          <cell r="D38">
            <v>8640500</v>
          </cell>
        </row>
      </sheetData>
      <sheetData sheetId="10">
        <row r="53">
          <cell r="B53">
            <v>369290000</v>
          </cell>
          <cell r="D53">
            <v>209074050</v>
          </cell>
        </row>
      </sheetData>
      <sheetData sheetId="11">
        <row r="41">
          <cell r="B41">
            <v>842630000</v>
          </cell>
          <cell r="D41">
            <v>290529749.99999994</v>
          </cell>
        </row>
      </sheetData>
      <sheetData sheetId="12">
        <row r="60">
          <cell r="B60">
            <v>978150000</v>
          </cell>
          <cell r="D60">
            <v>403625000</v>
          </cell>
          <cell r="F60">
            <v>1021980750</v>
          </cell>
        </row>
      </sheetData>
      <sheetData sheetId="13">
        <row r="53">
          <cell r="B53">
            <v>376490000</v>
          </cell>
          <cell r="D53">
            <v>212031850</v>
          </cell>
        </row>
      </sheetData>
      <sheetData sheetId="14">
        <row r="60">
          <cell r="B60">
            <v>140355000</v>
          </cell>
          <cell r="D60">
            <v>51750000</v>
          </cell>
          <cell r="F60">
            <v>90756100</v>
          </cell>
        </row>
      </sheetData>
      <sheetData sheetId="15">
        <row r="66">
          <cell r="B66">
            <v>517145000</v>
          </cell>
          <cell r="D66">
            <v>184949754.45000005</v>
          </cell>
        </row>
      </sheetData>
      <sheetData sheetId="16">
        <row r="66">
          <cell r="B66">
            <v>402110000</v>
          </cell>
          <cell r="D66">
            <v>207675454.74999997</v>
          </cell>
        </row>
      </sheetData>
      <sheetData sheetId="17">
        <row r="60">
          <cell r="B60">
            <v>353685000</v>
          </cell>
          <cell r="D60">
            <v>147830000</v>
          </cell>
          <cell r="G60">
            <v>805016712.5</v>
          </cell>
        </row>
      </sheetData>
      <sheetData sheetId="18"/>
      <sheetData sheetId="19">
        <row r="38">
          <cell r="B38">
            <v>146420000</v>
          </cell>
          <cell r="D38">
            <v>57161500</v>
          </cell>
        </row>
      </sheetData>
      <sheetData sheetId="20">
        <row r="38">
          <cell r="B38">
            <v>761350000</v>
          </cell>
          <cell r="D38">
            <v>41510000</v>
          </cell>
          <cell r="F38">
            <v>393249900</v>
          </cell>
        </row>
      </sheetData>
      <sheetData sheetId="21">
        <row r="60">
          <cell r="B60">
            <v>572840000</v>
          </cell>
          <cell r="D60">
            <v>15000000</v>
          </cell>
          <cell r="F60">
            <v>438229150</v>
          </cell>
        </row>
      </sheetData>
      <sheetData sheetId="22">
        <row r="62">
          <cell r="B62">
            <v>356085000</v>
          </cell>
          <cell r="D62">
            <v>336646225</v>
          </cell>
        </row>
      </sheetData>
      <sheetData sheetId="23">
        <row r="53">
          <cell r="B53">
            <v>192670000</v>
          </cell>
          <cell r="D53">
            <v>35047500</v>
          </cell>
        </row>
      </sheetData>
      <sheetData sheetId="24">
        <row r="66">
          <cell r="B66">
            <v>25205000</v>
          </cell>
          <cell r="D66">
            <v>3227250</v>
          </cell>
        </row>
      </sheetData>
      <sheetData sheetId="25">
        <row r="66">
          <cell r="B66">
            <v>446045000</v>
          </cell>
          <cell r="D66">
            <v>239256500</v>
          </cell>
        </row>
      </sheetData>
      <sheetData sheetId="26">
        <row r="66">
          <cell r="B66">
            <v>187650000</v>
          </cell>
          <cell r="E66">
            <v>211521250</v>
          </cell>
        </row>
      </sheetData>
      <sheetData sheetId="27"/>
      <sheetData sheetId="28"/>
      <sheetData sheetId="29">
        <row r="23">
          <cell r="B23">
            <v>50000000</v>
          </cell>
          <cell r="D23">
            <v>19441397</v>
          </cell>
          <cell r="E23">
            <v>-6416633.0798499994</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l List"/>
      <sheetName val="Re-formatted"/>
      <sheetName val="Table of Contents"/>
      <sheetName val="1-Contact Information"/>
      <sheetName val="2-Summary of Debt Obligations"/>
      <sheetName val="SYS - Individual Debt Obl"/>
      <sheetName val="Sheet2"/>
      <sheetName val="SPS - Individual Debt Obl"/>
      <sheetName val="4-Additional Notes"/>
      <sheetName val="5-Optional Reporting"/>
      <sheetName val="6-Instructions and Glossary"/>
    </sheetNames>
    <sheetDataSet>
      <sheetData sheetId="0"/>
      <sheetData sheetId="1"/>
      <sheetData sheetId="2"/>
      <sheetData sheetId="3"/>
      <sheetData sheetId="4"/>
      <sheetData sheetId="5"/>
      <sheetData sheetId="6">
        <row r="11">
          <cell r="A11" t="str">
            <v>Yes</v>
          </cell>
        </row>
        <row r="12">
          <cell r="A12" t="str">
            <v>No</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E0AA-3846-42DD-A445-8EBE6DCD949F}">
  <sheetPr>
    <tabColor theme="3" tint="0.59999389629810485"/>
  </sheetPr>
  <dimension ref="A1:AM34"/>
  <sheetViews>
    <sheetView tabSelected="1" zoomScale="55" zoomScaleNormal="55" zoomScaleSheetLayoutView="40" zoomScalePageLayoutView="50" workbookViewId="0">
      <selection activeCell="G59" sqref="G59"/>
    </sheetView>
  </sheetViews>
  <sheetFormatPr defaultColWidth="10.21875" defaultRowHeight="14.4" x14ac:dyDescent="0.3"/>
  <cols>
    <col min="1" max="1" width="37.21875" style="16" bestFit="1" customWidth="1"/>
    <col min="2" max="3" width="29.77734375" style="16" customWidth="1"/>
    <col min="4" max="4" width="36.6640625" style="16" customWidth="1"/>
    <col min="5" max="5" width="16.6640625" style="100" customWidth="1"/>
    <col min="6" max="6" width="16.6640625" style="16" customWidth="1"/>
    <col min="7" max="7" width="34.88671875" style="16" bestFit="1" customWidth="1"/>
    <col min="8" max="8" width="24.5546875" style="16" bestFit="1" customWidth="1"/>
    <col min="9" max="9" width="21.5546875" style="16" customWidth="1"/>
    <col min="10" max="10" width="47.109375" style="16" customWidth="1"/>
    <col min="11" max="13" width="12.6640625" style="16" customWidth="1"/>
    <col min="14" max="14" width="12.44140625" style="16" customWidth="1"/>
    <col min="15" max="15" width="41.77734375" style="101" customWidth="1"/>
    <col min="16" max="39" width="10.21875" style="15"/>
    <col min="40" max="16384" width="10.21875" style="16"/>
  </cols>
  <sheetData>
    <row r="1" spans="1:39" s="8" customFormat="1" ht="105.75" customHeight="1" x14ac:dyDescent="0.25">
      <c r="A1" s="1" t="s">
        <v>0</v>
      </c>
      <c r="B1" s="1" t="s">
        <v>1</v>
      </c>
      <c r="C1" s="1" t="s">
        <v>2</v>
      </c>
      <c r="D1" s="1" t="s">
        <v>3</v>
      </c>
      <c r="E1" s="2" t="s">
        <v>4</v>
      </c>
      <c r="F1" s="1" t="s">
        <v>5</v>
      </c>
      <c r="G1" s="1" t="s">
        <v>6</v>
      </c>
      <c r="H1" s="1" t="s">
        <v>7</v>
      </c>
      <c r="I1" s="1" t="s">
        <v>8</v>
      </c>
      <c r="J1" s="1" t="s">
        <v>9</v>
      </c>
      <c r="K1" s="3" t="s">
        <v>10</v>
      </c>
      <c r="L1" s="4"/>
      <c r="M1" s="4"/>
      <c r="N1" s="5"/>
      <c r="O1" s="6" t="s">
        <v>11</v>
      </c>
      <c r="P1" s="7"/>
      <c r="Q1" s="7"/>
      <c r="R1" s="7"/>
      <c r="S1" s="7"/>
      <c r="T1" s="7"/>
      <c r="U1" s="7"/>
      <c r="V1" s="7"/>
      <c r="W1" s="7"/>
      <c r="X1" s="7"/>
      <c r="Y1" s="7"/>
      <c r="Z1" s="7"/>
      <c r="AA1" s="7"/>
      <c r="AB1" s="7"/>
      <c r="AC1" s="7"/>
      <c r="AD1" s="7"/>
      <c r="AE1" s="7"/>
      <c r="AF1" s="7"/>
      <c r="AG1" s="7"/>
      <c r="AH1" s="7"/>
      <c r="AI1" s="7"/>
      <c r="AJ1" s="7"/>
      <c r="AK1" s="7"/>
      <c r="AL1" s="7"/>
      <c r="AM1" s="7"/>
    </row>
    <row r="2" spans="1:39" ht="31.2" x14ac:dyDescent="0.3">
      <c r="A2" s="9"/>
      <c r="B2" s="9"/>
      <c r="C2" s="9"/>
      <c r="D2" s="9"/>
      <c r="E2" s="10"/>
      <c r="F2" s="9"/>
      <c r="G2" s="9"/>
      <c r="H2" s="9"/>
      <c r="I2" s="9"/>
      <c r="J2" s="9"/>
      <c r="K2" s="11" t="s">
        <v>12</v>
      </c>
      <c r="L2" s="12" t="s">
        <v>13</v>
      </c>
      <c r="M2" s="12" t="s">
        <v>14</v>
      </c>
      <c r="N2" s="13" t="s">
        <v>15</v>
      </c>
      <c r="O2" s="14"/>
    </row>
    <row r="3" spans="1:39" ht="15.6" x14ac:dyDescent="0.3">
      <c r="A3" s="17" t="s">
        <v>16</v>
      </c>
      <c r="B3" s="18"/>
      <c r="C3" s="18"/>
      <c r="D3" s="18"/>
      <c r="E3" s="19"/>
      <c r="F3" s="20"/>
      <c r="G3" s="18"/>
      <c r="H3" s="18"/>
      <c r="I3" s="18"/>
      <c r="J3" s="20"/>
      <c r="K3" s="20"/>
      <c r="L3" s="20"/>
      <c r="M3" s="20"/>
      <c r="N3" s="20"/>
      <c r="O3" s="21"/>
    </row>
    <row r="4" spans="1:39" ht="84.6" customHeight="1" x14ac:dyDescent="0.3">
      <c r="A4" s="22" t="s">
        <v>17</v>
      </c>
      <c r="B4" s="23">
        <v>399999394.25</v>
      </c>
      <c r="C4" s="24">
        <v>948478834.14999998</v>
      </c>
      <c r="D4" s="23">
        <v>1703145000</v>
      </c>
      <c r="E4" s="25">
        <v>50406</v>
      </c>
      <c r="F4" s="26" t="s">
        <v>18</v>
      </c>
      <c r="G4" s="27">
        <v>399999394</v>
      </c>
      <c r="H4" s="27">
        <f>G4-I4</f>
        <v>399999394</v>
      </c>
      <c r="I4" s="28">
        <v>0</v>
      </c>
      <c r="J4" s="29" t="s">
        <v>19</v>
      </c>
      <c r="K4" s="30" t="s">
        <v>20</v>
      </c>
      <c r="L4" s="30" t="s">
        <v>21</v>
      </c>
      <c r="M4" s="26" t="s">
        <v>22</v>
      </c>
      <c r="N4" s="31"/>
      <c r="O4" s="32" t="s">
        <v>23</v>
      </c>
    </row>
    <row r="5" spans="1:39" ht="141" customHeight="1" x14ac:dyDescent="0.3">
      <c r="A5" s="22" t="s">
        <v>24</v>
      </c>
      <c r="B5" s="23">
        <v>825000000</v>
      </c>
      <c r="C5" s="24">
        <f>'[1]2009B'!B60</f>
        <v>825000000</v>
      </c>
      <c r="D5" s="23">
        <f>'[1]2009B'!B60+'[1]2009B'!D60+'[1]2009B'!E60</f>
        <v>1636349359.1224847</v>
      </c>
      <c r="E5" s="25">
        <v>54424</v>
      </c>
      <c r="F5" s="26" t="s">
        <v>18</v>
      </c>
      <c r="G5" s="27">
        <v>825000000</v>
      </c>
      <c r="H5" s="27">
        <f>825000000-54499610.64</f>
        <v>770500389.36000001</v>
      </c>
      <c r="I5" s="33">
        <v>54499610.640000001</v>
      </c>
      <c r="J5" s="29" t="s">
        <v>25</v>
      </c>
      <c r="K5" s="30" t="s">
        <v>20</v>
      </c>
      <c r="L5" s="30" t="s">
        <v>21</v>
      </c>
      <c r="M5" s="26" t="s">
        <v>22</v>
      </c>
      <c r="N5" s="31"/>
      <c r="O5" s="32" t="s">
        <v>23</v>
      </c>
    </row>
    <row r="6" spans="1:39" ht="65.25" customHeight="1" x14ac:dyDescent="0.3">
      <c r="A6" s="34" t="s">
        <v>26</v>
      </c>
      <c r="B6" s="24">
        <v>310415000</v>
      </c>
      <c r="C6" s="24">
        <f>'[1]2014A'!B38</f>
        <v>106915000</v>
      </c>
      <c r="D6" s="24">
        <f>'[1]2014A'!B38+'[1]2014A'!D38</f>
        <v>115555500</v>
      </c>
      <c r="E6" s="35">
        <v>45658</v>
      </c>
      <c r="F6" s="26" t="s">
        <v>18</v>
      </c>
      <c r="G6" s="24">
        <v>370615427</v>
      </c>
      <c r="H6" s="24">
        <f>G6-I6</f>
        <v>370615427</v>
      </c>
      <c r="I6" s="28">
        <v>0</v>
      </c>
      <c r="J6" s="29" t="s">
        <v>27</v>
      </c>
      <c r="K6" s="30" t="s">
        <v>20</v>
      </c>
      <c r="L6" s="30" t="s">
        <v>21</v>
      </c>
      <c r="M6" s="26" t="s">
        <v>22</v>
      </c>
      <c r="N6" s="36"/>
      <c r="O6" s="32" t="s">
        <v>23</v>
      </c>
    </row>
    <row r="7" spans="1:39" ht="85.8" customHeight="1" x14ac:dyDescent="0.3">
      <c r="A7" s="34" t="s">
        <v>28</v>
      </c>
      <c r="B7" s="24">
        <v>764090000</v>
      </c>
      <c r="C7" s="24">
        <f>'[1]2015B'!B53</f>
        <v>369290000</v>
      </c>
      <c r="D7" s="24">
        <f>'[1]2015B'!B53+'[1]2015B'!D53</f>
        <v>578364050</v>
      </c>
      <c r="E7" s="35">
        <v>52963</v>
      </c>
      <c r="F7" s="26" t="s">
        <v>18</v>
      </c>
      <c r="G7" s="24">
        <v>841508809</v>
      </c>
      <c r="H7" s="24">
        <f>G7-I7</f>
        <v>841508809</v>
      </c>
      <c r="I7" s="28">
        <v>0</v>
      </c>
      <c r="J7" s="29" t="s">
        <v>29</v>
      </c>
      <c r="K7" s="30" t="s">
        <v>20</v>
      </c>
      <c r="L7" s="30" t="s">
        <v>21</v>
      </c>
      <c r="M7" s="26" t="s">
        <v>22</v>
      </c>
      <c r="N7" s="36"/>
      <c r="O7" s="32" t="s">
        <v>23</v>
      </c>
    </row>
    <row r="8" spans="1:39" ht="409.6" customHeight="1" x14ac:dyDescent="0.3">
      <c r="A8" s="34" t="s">
        <v>30</v>
      </c>
      <c r="B8" s="24">
        <v>987790000</v>
      </c>
      <c r="C8" s="24">
        <f>'[1]2016A'!B41</f>
        <v>842630000</v>
      </c>
      <c r="D8" s="24">
        <f>'[1]2016A'!B41+'[1]2016A'!D41</f>
        <v>1133159750</v>
      </c>
      <c r="E8" s="35">
        <v>50771</v>
      </c>
      <c r="F8" s="26" t="s">
        <v>18</v>
      </c>
      <c r="G8" s="24">
        <v>1228777166</v>
      </c>
      <c r="H8" s="24">
        <f>G8-I8</f>
        <v>1228777166</v>
      </c>
      <c r="I8" s="28">
        <v>0</v>
      </c>
      <c r="J8" s="29" t="s">
        <v>31</v>
      </c>
      <c r="K8" s="30" t="s">
        <v>20</v>
      </c>
      <c r="L8" s="30" t="s">
        <v>21</v>
      </c>
      <c r="M8" s="26" t="s">
        <v>22</v>
      </c>
      <c r="N8" s="36"/>
      <c r="O8" s="32" t="s">
        <v>23</v>
      </c>
    </row>
    <row r="9" spans="1:39" ht="368.4" customHeight="1" x14ac:dyDescent="0.3">
      <c r="A9" s="34" t="s">
        <v>32</v>
      </c>
      <c r="B9" s="23">
        <v>1743320000</v>
      </c>
      <c r="C9" s="24">
        <f>'[1]2017A'!B60+'[1]2017A'!D60</f>
        <v>1381775000</v>
      </c>
      <c r="D9" s="24">
        <f>'[1]2017A'!B60+'[1]2017A'!D60+'[1]2017A'!F60</f>
        <v>2403755750</v>
      </c>
      <c r="E9" s="35">
        <v>54058</v>
      </c>
      <c r="F9" s="26" t="s">
        <v>18</v>
      </c>
      <c r="G9" s="24">
        <v>2027378863.9200001</v>
      </c>
      <c r="H9" s="24">
        <v>2027378863.9200001</v>
      </c>
      <c r="I9" s="28">
        <v>0</v>
      </c>
      <c r="J9" s="29" t="s">
        <v>33</v>
      </c>
      <c r="K9" s="30" t="s">
        <v>20</v>
      </c>
      <c r="L9" s="30" t="s">
        <v>21</v>
      </c>
      <c r="M9" s="26" t="s">
        <v>22</v>
      </c>
      <c r="N9" s="36"/>
      <c r="O9" s="32" t="s">
        <v>23</v>
      </c>
    </row>
    <row r="10" spans="1:39" ht="123.75" customHeight="1" x14ac:dyDescent="0.3">
      <c r="A10" s="34" t="s">
        <v>34</v>
      </c>
      <c r="B10" s="23">
        <v>429870000</v>
      </c>
      <c r="C10" s="24">
        <f>'[1]2019A'!B53</f>
        <v>376490000</v>
      </c>
      <c r="D10" s="24">
        <f>'[1]2019A'!B53+'[1]2019A'!D53</f>
        <v>588521850</v>
      </c>
      <c r="E10" s="35">
        <v>52597</v>
      </c>
      <c r="F10" s="26" t="s">
        <v>18</v>
      </c>
      <c r="G10" s="24">
        <v>500726873.06</v>
      </c>
      <c r="H10" s="24">
        <v>500726873.06</v>
      </c>
      <c r="I10" s="28">
        <v>0</v>
      </c>
      <c r="J10" s="29" t="s">
        <v>35</v>
      </c>
      <c r="K10" s="30" t="s">
        <v>20</v>
      </c>
      <c r="L10" s="30" t="s">
        <v>21</v>
      </c>
      <c r="M10" s="26" t="s">
        <v>22</v>
      </c>
      <c r="N10" s="36"/>
      <c r="O10" s="32" t="s">
        <v>23</v>
      </c>
    </row>
    <row r="11" spans="1:39" ht="76.2" customHeight="1" x14ac:dyDescent="0.3">
      <c r="A11" s="34" t="s">
        <v>36</v>
      </c>
      <c r="B11" s="23">
        <v>192105000</v>
      </c>
      <c r="C11" s="24">
        <f>'[1]2020A'!B60+'[1]2020A'!D60</f>
        <v>192105000</v>
      </c>
      <c r="D11" s="24">
        <f>'[1]2020A'!B60+'[1]2020A'!D60+'[1]2020A'!F60</f>
        <v>282861100</v>
      </c>
      <c r="E11" s="35">
        <v>50406</v>
      </c>
      <c r="F11" s="26" t="s">
        <v>18</v>
      </c>
      <c r="G11" s="24">
        <v>221910543</v>
      </c>
      <c r="H11" s="24">
        <v>221910543</v>
      </c>
      <c r="I11" s="28">
        <v>0</v>
      </c>
      <c r="J11" s="37" t="s">
        <v>37</v>
      </c>
      <c r="K11" s="30" t="s">
        <v>20</v>
      </c>
      <c r="L11" s="30" t="s">
        <v>21</v>
      </c>
      <c r="M11" s="30" t="s">
        <v>22</v>
      </c>
      <c r="N11" s="38"/>
      <c r="O11" s="32" t="s">
        <v>23</v>
      </c>
    </row>
    <row r="12" spans="1:39" ht="100.8" customHeight="1" x14ac:dyDescent="0.3">
      <c r="A12" s="34" t="s">
        <v>38</v>
      </c>
      <c r="B12" s="23">
        <v>517145000</v>
      </c>
      <c r="C12" s="24">
        <f>'[1]2020B'!B66</f>
        <v>517145000</v>
      </c>
      <c r="D12" s="24">
        <f>'[1]2020B'!B66+'[1]2020B'!D66</f>
        <v>702094754.45000005</v>
      </c>
      <c r="E12" s="35">
        <v>55519</v>
      </c>
      <c r="F12" s="26" t="s">
        <v>18</v>
      </c>
      <c r="G12" s="24">
        <v>530926789.01999998</v>
      </c>
      <c r="H12" s="24">
        <v>530926789.01999998</v>
      </c>
      <c r="I12" s="28">
        <v>0</v>
      </c>
      <c r="J12" s="37" t="s">
        <v>39</v>
      </c>
      <c r="K12" s="30" t="s">
        <v>20</v>
      </c>
      <c r="L12" s="30" t="s">
        <v>21</v>
      </c>
      <c r="M12" s="30" t="s">
        <v>22</v>
      </c>
      <c r="N12" s="38"/>
      <c r="O12" s="32" t="s">
        <v>23</v>
      </c>
    </row>
    <row r="13" spans="1:39" ht="69.599999999999994" customHeight="1" x14ac:dyDescent="0.3">
      <c r="A13" s="34" t="s">
        <v>40</v>
      </c>
      <c r="B13" s="23">
        <v>402110000</v>
      </c>
      <c r="C13" s="24">
        <f>'[1]2021A '!B66</f>
        <v>402110000</v>
      </c>
      <c r="D13" s="24">
        <f>'[1]2021A '!B66+'[1]2021A '!D66</f>
        <v>609785454.75</v>
      </c>
      <c r="E13" s="35">
        <v>52232</v>
      </c>
      <c r="F13" s="26" t="s">
        <v>18</v>
      </c>
      <c r="G13" s="24">
        <v>411807053</v>
      </c>
      <c r="H13" s="24">
        <v>411807052.69999999</v>
      </c>
      <c r="I13" s="28">
        <v>0</v>
      </c>
      <c r="J13" s="37" t="s">
        <v>41</v>
      </c>
      <c r="K13" s="30" t="s">
        <v>20</v>
      </c>
      <c r="L13" s="30" t="s">
        <v>21</v>
      </c>
      <c r="M13" s="30" t="s">
        <v>22</v>
      </c>
      <c r="N13" s="38"/>
      <c r="O13" s="32" t="s">
        <v>23</v>
      </c>
    </row>
    <row r="14" spans="1:39" ht="69.599999999999994" customHeight="1" x14ac:dyDescent="0.3">
      <c r="A14" s="39" t="s">
        <v>42</v>
      </c>
      <c r="B14" s="40">
        <v>501515000</v>
      </c>
      <c r="C14" s="41">
        <f>'[1]2022A'!B60+'[1]2022A'!D60</f>
        <v>501515000</v>
      </c>
      <c r="D14" s="41">
        <f>'[1]2022A'!G60</f>
        <v>805016712.5</v>
      </c>
      <c r="E14" s="42">
        <v>51136</v>
      </c>
      <c r="F14" s="26" t="s">
        <v>18</v>
      </c>
      <c r="G14" s="41">
        <v>536782954.23000002</v>
      </c>
      <c r="H14" s="41">
        <v>536782954.23000002</v>
      </c>
      <c r="I14" s="43">
        <v>0</v>
      </c>
      <c r="J14" s="37" t="s">
        <v>43</v>
      </c>
      <c r="K14" s="30" t="s">
        <v>20</v>
      </c>
      <c r="L14" s="30" t="s">
        <v>21</v>
      </c>
      <c r="M14" s="30" t="s">
        <v>22</v>
      </c>
      <c r="N14" s="38"/>
      <c r="O14" s="32" t="s">
        <v>23</v>
      </c>
    </row>
    <row r="15" spans="1:39" ht="21" customHeight="1" x14ac:dyDescent="0.4">
      <c r="A15" s="44" t="s">
        <v>44</v>
      </c>
      <c r="B15" s="45">
        <f>SUM(B4:B14)</f>
        <v>7073359394.25</v>
      </c>
      <c r="C15" s="45">
        <f>SUM(C4:C14)</f>
        <v>6463453834.1499996</v>
      </c>
      <c r="D15" s="45">
        <f>SUM(D4:D14)</f>
        <v>10558609280.822485</v>
      </c>
      <c r="E15" s="46"/>
      <c r="F15" s="47"/>
      <c r="G15" s="48"/>
      <c r="H15" s="48"/>
      <c r="I15" s="49"/>
      <c r="J15" s="50"/>
      <c r="K15" s="39"/>
      <c r="L15" s="39"/>
      <c r="M15" s="39"/>
      <c r="N15" s="51"/>
      <c r="O15" s="52"/>
    </row>
    <row r="16" spans="1:39" ht="21" x14ac:dyDescent="0.4">
      <c r="A16" s="53" t="s">
        <v>45</v>
      </c>
      <c r="B16" s="54"/>
      <c r="C16" s="54"/>
      <c r="D16" s="54"/>
      <c r="E16" s="55"/>
      <c r="F16" s="56"/>
      <c r="G16" s="54"/>
      <c r="H16" s="54"/>
      <c r="I16" s="57"/>
      <c r="J16" s="58"/>
      <c r="K16" s="59"/>
      <c r="L16" s="59"/>
      <c r="M16" s="59"/>
      <c r="N16" s="60"/>
      <c r="O16" s="61"/>
    </row>
    <row r="17" spans="1:15" ht="105.6" customHeight="1" x14ac:dyDescent="0.3">
      <c r="A17" s="34" t="s">
        <v>46</v>
      </c>
      <c r="B17" s="24">
        <v>146420000</v>
      </c>
      <c r="C17" s="24">
        <f>'[1]2014B'!B38</f>
        <v>146420000</v>
      </c>
      <c r="D17" s="24">
        <f>'[1]2014B'!B38+'[1]2014B'!D38</f>
        <v>203581500</v>
      </c>
      <c r="E17" s="35">
        <v>47849</v>
      </c>
      <c r="F17" s="26" t="s">
        <v>18</v>
      </c>
      <c r="G17" s="24">
        <v>165730438</v>
      </c>
      <c r="H17" s="24">
        <f>G17-I17</f>
        <v>165730438</v>
      </c>
      <c r="I17" s="28">
        <v>0</v>
      </c>
      <c r="J17" s="29" t="s">
        <v>47</v>
      </c>
      <c r="K17" s="34" t="s">
        <v>48</v>
      </c>
      <c r="L17" s="30" t="s">
        <v>49</v>
      </c>
      <c r="M17" s="26" t="s">
        <v>22</v>
      </c>
      <c r="N17" s="36"/>
      <c r="O17" s="32" t="s">
        <v>50</v>
      </c>
    </row>
    <row r="18" spans="1:15" ht="107.4" customHeight="1" x14ac:dyDescent="0.3">
      <c r="A18" s="34" t="s">
        <v>51</v>
      </c>
      <c r="B18" s="24">
        <v>862920000</v>
      </c>
      <c r="C18" s="24">
        <f>'[1]2015A'!B38+'[1]2015A'!D38</f>
        <v>802860000</v>
      </c>
      <c r="D18" s="24">
        <f>'[1]2015A'!B38+'[1]2015A'!D38+'[1]2015A'!F38</f>
        <v>1196109900</v>
      </c>
      <c r="E18" s="35">
        <v>50406</v>
      </c>
      <c r="F18" s="26" t="s">
        <v>18</v>
      </c>
      <c r="G18" s="24">
        <v>1023650144</v>
      </c>
      <c r="H18" s="24">
        <f>G18-I18</f>
        <v>1023650144</v>
      </c>
      <c r="I18" s="28">
        <v>0</v>
      </c>
      <c r="J18" s="29" t="s">
        <v>52</v>
      </c>
      <c r="K18" s="34" t="s">
        <v>48</v>
      </c>
      <c r="L18" s="30" t="s">
        <v>49</v>
      </c>
      <c r="M18" s="26" t="s">
        <v>22</v>
      </c>
      <c r="N18" s="36"/>
      <c r="O18" s="32" t="s">
        <v>50</v>
      </c>
    </row>
    <row r="19" spans="1:15" ht="372.6" customHeight="1" x14ac:dyDescent="0.3">
      <c r="A19" s="34" t="s">
        <v>53</v>
      </c>
      <c r="B19" s="24">
        <v>765995000</v>
      </c>
      <c r="C19" s="24">
        <f>'[1]2017B'!B60+'[1]2017B'!D60</f>
        <v>587840000</v>
      </c>
      <c r="D19" s="24">
        <f>'[1]2017B'!B60+'[1]2017B'!D60+'[1]2017B'!F60</f>
        <v>1026069150</v>
      </c>
      <c r="E19" s="35">
        <v>54058</v>
      </c>
      <c r="F19" s="26" t="s">
        <v>18</v>
      </c>
      <c r="G19" s="41">
        <v>871062361.04999995</v>
      </c>
      <c r="H19" s="41">
        <v>871062361.04999995</v>
      </c>
      <c r="I19" s="43">
        <v>0</v>
      </c>
      <c r="J19" s="37" t="s">
        <v>54</v>
      </c>
      <c r="K19" s="39" t="s">
        <v>48</v>
      </c>
      <c r="L19" s="30" t="s">
        <v>49</v>
      </c>
      <c r="M19" s="30" t="s">
        <v>22</v>
      </c>
      <c r="N19" s="38"/>
      <c r="O19" s="32" t="s">
        <v>50</v>
      </c>
    </row>
    <row r="20" spans="1:15" ht="269.39999999999998" customHeight="1" x14ac:dyDescent="0.3">
      <c r="A20" s="34" t="s">
        <v>55</v>
      </c>
      <c r="B20" s="24">
        <v>356085000</v>
      </c>
      <c r="C20" s="24">
        <f>'[1]2018'!B62</f>
        <v>356085000</v>
      </c>
      <c r="D20" s="24">
        <f>'[1]2018'!B62+'[1]2018'!D62</f>
        <v>692731225</v>
      </c>
      <c r="E20" s="35">
        <v>18264</v>
      </c>
      <c r="F20" s="26" t="s">
        <v>18</v>
      </c>
      <c r="G20" s="41">
        <v>395229393.92000002</v>
      </c>
      <c r="H20" s="41">
        <v>395229393.92000002</v>
      </c>
      <c r="I20" s="43">
        <v>0</v>
      </c>
      <c r="J20" s="37" t="s">
        <v>56</v>
      </c>
      <c r="K20" s="39" t="s">
        <v>48</v>
      </c>
      <c r="L20" s="30" t="s">
        <v>49</v>
      </c>
      <c r="M20" s="30" t="s">
        <v>22</v>
      </c>
      <c r="N20" s="38"/>
      <c r="O20" s="32" t="s">
        <v>23</v>
      </c>
    </row>
    <row r="21" spans="1:15" ht="231.6" customHeight="1" x14ac:dyDescent="0.3">
      <c r="A21" s="34" t="s">
        <v>57</v>
      </c>
      <c r="B21" s="23">
        <v>222510000</v>
      </c>
      <c r="C21" s="24">
        <f>'[1]2019B'!B53</f>
        <v>192670000</v>
      </c>
      <c r="D21" s="24">
        <f>'[1]2019B'!B53+'[1]2019B'!D53</f>
        <v>227717500</v>
      </c>
      <c r="E21" s="35">
        <v>47119</v>
      </c>
      <c r="F21" s="26" t="s">
        <v>18</v>
      </c>
      <c r="G21" s="24">
        <v>275548189.10000002</v>
      </c>
      <c r="H21" s="24">
        <v>275548189.10000002</v>
      </c>
      <c r="I21" s="28">
        <v>0</v>
      </c>
      <c r="J21" s="29" t="s">
        <v>58</v>
      </c>
      <c r="K21" s="26" t="s">
        <v>48</v>
      </c>
      <c r="L21" s="30" t="s">
        <v>49</v>
      </c>
      <c r="M21" s="26" t="s">
        <v>22</v>
      </c>
      <c r="N21" s="36"/>
      <c r="O21" s="32" t="s">
        <v>23</v>
      </c>
    </row>
    <row r="22" spans="1:15" ht="78.599999999999994" customHeight="1" x14ac:dyDescent="0.3">
      <c r="A22" s="34" t="s">
        <v>59</v>
      </c>
      <c r="B22" s="23">
        <v>52705000</v>
      </c>
      <c r="C22" s="24">
        <f>'[1]2020C'!B66</f>
        <v>25205000</v>
      </c>
      <c r="D22" s="24">
        <f>'[1]2020C'!B66+'[1]2020C'!D66</f>
        <v>28432250</v>
      </c>
      <c r="E22" s="35">
        <v>46388</v>
      </c>
      <c r="F22" s="26" t="s">
        <v>18</v>
      </c>
      <c r="G22" s="24">
        <v>91690752.069999993</v>
      </c>
      <c r="H22" s="24">
        <v>91690752.069999993</v>
      </c>
      <c r="I22" s="28">
        <v>0</v>
      </c>
      <c r="J22" s="37" t="s">
        <v>60</v>
      </c>
      <c r="K22" s="30" t="s">
        <v>48</v>
      </c>
      <c r="L22" s="30" t="s">
        <v>49</v>
      </c>
      <c r="M22" s="30" t="s">
        <v>22</v>
      </c>
      <c r="N22" s="38"/>
      <c r="O22" s="32" t="s">
        <v>23</v>
      </c>
    </row>
    <row r="23" spans="1:15" ht="175.2" customHeight="1" x14ac:dyDescent="0.3">
      <c r="A23" s="34" t="s">
        <v>61</v>
      </c>
      <c r="B23" s="23">
        <v>446045000</v>
      </c>
      <c r="C23" s="24">
        <f>'[1]2021B'!B66</f>
        <v>446045000</v>
      </c>
      <c r="D23" s="24">
        <f>'[1]2021B'!B66+'[1]2021B'!D66</f>
        <v>685301500</v>
      </c>
      <c r="E23" s="35">
        <v>55154</v>
      </c>
      <c r="F23" s="26" t="s">
        <v>18</v>
      </c>
      <c r="G23" s="24">
        <v>544993490</v>
      </c>
      <c r="H23" s="24">
        <v>544993489.73000002</v>
      </c>
      <c r="I23" s="28">
        <v>0</v>
      </c>
      <c r="J23" s="37" t="s">
        <v>62</v>
      </c>
      <c r="K23" s="30" t="s">
        <v>48</v>
      </c>
      <c r="L23" s="30" t="s">
        <v>49</v>
      </c>
      <c r="M23" s="30" t="s">
        <v>22</v>
      </c>
      <c r="N23" s="38"/>
      <c r="O23" s="32" t="s">
        <v>23</v>
      </c>
    </row>
    <row r="24" spans="1:15" ht="69.599999999999994" customHeight="1" x14ac:dyDescent="0.3">
      <c r="A24" s="39" t="s">
        <v>63</v>
      </c>
      <c r="B24" s="40">
        <v>187650000</v>
      </c>
      <c r="C24" s="41">
        <f>'[1]2022B'!B66</f>
        <v>187650000</v>
      </c>
      <c r="D24" s="41">
        <f>'[1]2022B'!E66</f>
        <v>211521250</v>
      </c>
      <c r="E24" s="42">
        <v>47119</v>
      </c>
      <c r="F24" s="26" t="s">
        <v>18</v>
      </c>
      <c r="G24" s="41">
        <v>214624700.09</v>
      </c>
      <c r="H24" s="41">
        <v>214624700.09</v>
      </c>
      <c r="I24" s="43">
        <v>0</v>
      </c>
      <c r="J24" s="37" t="s">
        <v>64</v>
      </c>
      <c r="K24" s="30" t="s">
        <v>48</v>
      </c>
      <c r="L24" s="30" t="s">
        <v>49</v>
      </c>
      <c r="M24" s="30" t="s">
        <v>22</v>
      </c>
      <c r="N24" s="38"/>
      <c r="O24" s="32" t="s">
        <v>23</v>
      </c>
    </row>
    <row r="25" spans="1:15" ht="36" customHeight="1" x14ac:dyDescent="0.4">
      <c r="A25" s="62" t="s">
        <v>65</v>
      </c>
      <c r="B25" s="63">
        <f>SUM(B17:B24)</f>
        <v>3040330000</v>
      </c>
      <c r="C25" s="63">
        <f>SUM(C17:C24)</f>
        <v>2744775000</v>
      </c>
      <c r="D25" s="63">
        <f>SUM(D17:D24)</f>
        <v>4271464275</v>
      </c>
      <c r="E25" s="64"/>
      <c r="F25" s="65"/>
      <c r="G25" s="66"/>
      <c r="H25" s="66"/>
      <c r="I25" s="67"/>
      <c r="J25" s="68"/>
      <c r="K25" s="51"/>
      <c r="L25" s="34"/>
      <c r="M25" s="51"/>
      <c r="N25" s="69"/>
      <c r="O25" s="70"/>
    </row>
    <row r="26" spans="1:15" ht="34.5" customHeight="1" x14ac:dyDescent="0.3">
      <c r="A26" s="71" t="s">
        <v>66</v>
      </c>
      <c r="B26" s="72"/>
      <c r="C26" s="72"/>
      <c r="D26" s="72"/>
      <c r="E26" s="73"/>
      <c r="F26" s="74"/>
      <c r="G26" s="72"/>
      <c r="H26" s="72"/>
      <c r="I26" s="75"/>
      <c r="J26" s="76"/>
      <c r="K26" s="77"/>
      <c r="L26" s="77"/>
      <c r="M26" s="77"/>
      <c r="N26" s="78"/>
      <c r="O26" s="79"/>
    </row>
    <row r="27" spans="1:15" ht="132.6" customHeight="1" x14ac:dyDescent="0.3">
      <c r="A27" s="34" t="s">
        <v>67</v>
      </c>
      <c r="B27" s="24">
        <v>310000000</v>
      </c>
      <c r="C27" s="24">
        <f>'[1]2010B-1'!B23</f>
        <v>50000000</v>
      </c>
      <c r="D27" s="24">
        <f>'[1]2010B-1'!B23+'[1]2010B-1'!D23+'[1]2010B-1'!E23</f>
        <v>63024763.920149997</v>
      </c>
      <c r="E27" s="35">
        <v>47515</v>
      </c>
      <c r="F27" s="34" t="s">
        <v>18</v>
      </c>
      <c r="G27" s="24">
        <v>310000000</v>
      </c>
      <c r="H27" s="24">
        <f>G27-I27</f>
        <v>310000000</v>
      </c>
      <c r="I27" s="80">
        <v>0</v>
      </c>
      <c r="J27" s="81" t="s">
        <v>68</v>
      </c>
      <c r="K27" s="34" t="s">
        <v>69</v>
      </c>
      <c r="L27" s="34" t="s">
        <v>22</v>
      </c>
      <c r="M27" s="34" t="s">
        <v>22</v>
      </c>
      <c r="N27" s="36"/>
      <c r="O27" s="32" t="s">
        <v>70</v>
      </c>
    </row>
    <row r="28" spans="1:15" ht="27.75" customHeight="1" x14ac:dyDescent="0.4">
      <c r="A28" s="50" t="s">
        <v>71</v>
      </c>
      <c r="B28" s="45">
        <f>SUM(B27:B27)</f>
        <v>310000000</v>
      </c>
      <c r="C28" s="45">
        <f>SUM(C27:C27)</f>
        <v>50000000</v>
      </c>
      <c r="D28" s="45">
        <f>SUM(D27:D27)</f>
        <v>63024763.920149997</v>
      </c>
      <c r="E28" s="82"/>
      <c r="F28" s="83"/>
      <c r="G28" s="84"/>
      <c r="H28" s="84"/>
      <c r="I28" s="85"/>
      <c r="J28" s="86"/>
      <c r="K28" s="69"/>
      <c r="L28" s="69"/>
      <c r="M28" s="69"/>
      <c r="N28" s="69"/>
      <c r="O28" s="87"/>
    </row>
    <row r="29" spans="1:15" ht="15.6" x14ac:dyDescent="0.3">
      <c r="A29" s="88"/>
      <c r="B29" s="24"/>
      <c r="C29" s="24"/>
      <c r="D29" s="24"/>
      <c r="E29" s="89"/>
      <c r="F29" s="90"/>
      <c r="G29" s="91"/>
      <c r="H29" s="91"/>
      <c r="I29" s="92"/>
      <c r="J29" s="38"/>
      <c r="K29" s="38"/>
      <c r="L29" s="38"/>
      <c r="M29" s="38"/>
      <c r="N29" s="38"/>
      <c r="O29" s="93"/>
    </row>
    <row r="30" spans="1:15" ht="21" x14ac:dyDescent="0.4">
      <c r="A30" s="94" t="s">
        <v>72</v>
      </c>
      <c r="B30" s="63">
        <f>B15+B25+B28</f>
        <v>10423689394.25</v>
      </c>
      <c r="C30" s="63">
        <f>C15+C25+C28</f>
        <v>9258228834.1499996</v>
      </c>
      <c r="D30" s="63">
        <f>D15+D25+D28</f>
        <v>14893098319.742636</v>
      </c>
      <c r="E30" s="64"/>
      <c r="F30" s="65"/>
      <c r="G30" s="95"/>
      <c r="H30" s="95"/>
      <c r="I30" s="96"/>
      <c r="J30" s="97"/>
      <c r="K30" s="97"/>
      <c r="L30" s="97"/>
      <c r="M30" s="97"/>
      <c r="N30" s="97"/>
      <c r="O30" s="98"/>
    </row>
    <row r="31" spans="1:15" ht="21" x14ac:dyDescent="0.4">
      <c r="A31" s="99"/>
    </row>
    <row r="33" spans="1:9" ht="17.399999999999999" x14ac:dyDescent="0.3">
      <c r="A33" s="102"/>
      <c r="B33" s="102"/>
      <c r="C33" s="102"/>
      <c r="D33" s="102"/>
      <c r="E33" s="102"/>
      <c r="F33" s="102"/>
      <c r="G33" s="102"/>
      <c r="H33" s="102"/>
      <c r="I33" s="102"/>
    </row>
    <row r="34" spans="1:9" ht="17.399999999999999" x14ac:dyDescent="0.3">
      <c r="A34" s="103"/>
      <c r="B34" s="103"/>
      <c r="C34" s="103"/>
      <c r="D34" s="103"/>
      <c r="E34" s="103"/>
      <c r="F34" s="103"/>
      <c r="G34" s="103"/>
      <c r="H34" s="103"/>
      <c r="I34" s="103"/>
    </row>
  </sheetData>
  <mergeCells count="14">
    <mergeCell ref="A33:I33"/>
    <mergeCell ref="A34:I34"/>
    <mergeCell ref="G1:G2"/>
    <mergeCell ref="H1:H2"/>
    <mergeCell ref="I1:I2"/>
    <mergeCell ref="J1:J2"/>
    <mergeCell ref="K1:N1"/>
    <mergeCell ref="O1:O2"/>
    <mergeCell ref="A1:A2"/>
    <mergeCell ref="B1:B2"/>
    <mergeCell ref="C1:C2"/>
    <mergeCell ref="D1:D2"/>
    <mergeCell ref="E1:E2"/>
    <mergeCell ref="F1:F2"/>
  </mergeCells>
  <dataValidations count="1">
    <dataValidation type="list" allowBlank="1" showInputMessage="1" showErrorMessage="1" sqref="N3:N30" xr:uid="{D73DC297-FC03-4A27-97BB-32B4F18DE267}">
      <formula1>unrated__Y_N</formula1>
    </dataValidation>
  </dataValidations>
  <hyperlinks>
    <hyperlink ref="C1:C2" location="'6-Instructions and Glossary'!B24" display="principal outstanding" xr:uid="{72FA12EA-4441-4027-900E-C6C4B2505B11}"/>
    <hyperlink ref="D1:D2" location="'6-Instructions and Glossary'!B25" display="combined principal and interest required to pay each outstanding debt obligation on time and in full" xr:uid="{48FFFDC3-C2DC-4B3E-B308-960F790306B5}"/>
    <hyperlink ref="A1:A2" location="'6-Instructions and Glossary'!B21" display="outstanding debt obligation " xr:uid="{631F1F0C-C249-4478-AEED-0C06A93A9B0A}"/>
    <hyperlink ref="B1:B2" location="'6-Instructions and Glossary'!B23" display="principal issued" xr:uid="{35F0E5E2-6447-415E-8AC5-10FC1872CAA7}"/>
    <hyperlink ref="E1:E2" location="'6-Instructions and Glossary'!B26" display="final maturity date" xr:uid="{59537BFD-1626-40DA-925A-54A8BB19EFDE}"/>
    <hyperlink ref="F1:F2" location="'6-Instructions and Glossary'!B27" display="secured in any way by ad valorem taxes (Y/N)" xr:uid="{3D0C91C6-24D8-442D-A547-59C3049E003B}"/>
    <hyperlink ref="G1:G2" location="'6-Instructions and Glossary'!B28" display="total proceeds received" xr:uid="{E060C968-4222-47BB-89A4-BA720D3C4D4F}"/>
    <hyperlink ref="H1:H2" location="'6-Instructions and Glossary'!B29" display="proceeds spent" xr:uid="{D263AA88-D1A5-48E0-A196-EFA6C6E7BC29}"/>
    <hyperlink ref="I1:I2" location="'6-Instructions and Glossary'!B30" display="proceeds unspent" xr:uid="{F5898165-CF17-4696-99FA-33E55E1DBB62}"/>
    <hyperlink ref="J1:J2" location="'6-Instructions and Glossary'!B31" display="official stated purpose for which the debt obligation was authorized" xr:uid="{CC09D282-90E5-44D9-9BB9-701E56EC2E8F}"/>
    <hyperlink ref="K1:N1" location="'6-Instructions and Glossary'!B32" display="current credit rating (enter any that apply)" xr:uid="{55C4BBCE-FC88-409F-9330-14DCF714C121}"/>
  </hyperlinks>
  <printOptions horizontalCentered="1"/>
  <pageMargins left="0.2" right="0.2" top="0.7" bottom="0.7" header="0.3" footer="0.3"/>
  <pageSetup scale="35" fitToHeight="3" orientation="landscape" r:id="rId1"/>
  <headerFooter>
    <oddHeader>&amp;C&amp;"Arial,Bold"&amp;40NTTA System Outstanding Debt Obligations</oddHeader>
    <oddFooter>&amp;C&amp;"Calibri,Bold"&amp;16&amp;K0070C0Effective January 4,2023</oddFooter>
  </headerFooter>
  <rowBreaks count="1" manualBreakCount="1">
    <brk id="2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SYS - Individual Debt Obl</vt:lpstr>
      <vt:lpstr>'SYS - Individual Debt Obl'!Print_Area</vt:lpstr>
      <vt:lpstr>'SYS - Individual Debt Obl'!Print_Titles</vt:lpstr>
    </vt:vector>
  </TitlesOfParts>
  <Company>North Texas Tollway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Runnels, Dee</dc:creator>
  <cp:lastModifiedBy>Runnels, Dee</cp:lastModifiedBy>
  <dcterms:created xsi:type="dcterms:W3CDTF">2023-06-28T15:49:10Z</dcterms:created>
  <dcterms:modified xsi:type="dcterms:W3CDTF">2023-06-28T15:50:41Z</dcterms:modified>
</cp:coreProperties>
</file>