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TIFFANYH\Desktop\"/>
    </mc:Choice>
  </mc:AlternateContent>
  <xr:revisionPtr revIDLastSave="0" documentId="8_{1AEBF65A-5343-41CE-BE3F-7AA16EDD44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MF by Acct" sheetId="5" r:id="rId1"/>
    <sheet name="With TSA" sheetId="6" r:id="rId2"/>
  </sheets>
  <definedNames>
    <definedName name="NvsASD">"V2019-03-23"</definedName>
    <definedName name="NvsAutoDrillOk">"VN"</definedName>
    <definedName name="NvsElapsedTime">0.0000115740695036948</definedName>
    <definedName name="NvsEndTime">43547.5222800926</definedName>
    <definedName name="NvsInstLang">"VENG"</definedName>
    <definedName name="NvsInstSpec">"%,FDEPTID,TNTTA_DEPTID_ROLLUP,NALL_DEPTID"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"V00001"</definedName>
    <definedName name="NvsPanelEffdt">"V1901-01-01"</definedName>
    <definedName name="NvsPanelSetid">"V00001"</definedName>
    <definedName name="NvsReqBU">"V00001"</definedName>
    <definedName name="NvsReqBUOnly">"VY"</definedName>
    <definedName name="NvsTransLed">"VN"</definedName>
    <definedName name="NvsTreeASD">"V2019-03-23"</definedName>
    <definedName name="NvsValTbl.ACCOUNT">"GL_ACCOUNT_TBL"</definedName>
    <definedName name="NvsValTbl.DEPTID">"DEPARTMENT_TBL"</definedName>
    <definedName name="NvsValTbl.FUND_CODE">"FUND_TBL"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1" i="6" l="1"/>
  <c r="V11" i="6"/>
  <c r="W11" i="6"/>
  <c r="Y11" i="6"/>
  <c r="T12" i="6"/>
  <c r="V12" i="6"/>
  <c r="W12" i="6"/>
  <c r="T13" i="6"/>
  <c r="V13" i="6" s="1"/>
  <c r="Y13" i="6"/>
  <c r="T14" i="6"/>
  <c r="V14" i="6"/>
  <c r="W14" i="6"/>
  <c r="T15" i="6"/>
  <c r="V15" i="6" s="1"/>
  <c r="W15" i="6" s="1"/>
  <c r="T16" i="6"/>
  <c r="V16" i="6"/>
  <c r="W16" i="6" s="1"/>
  <c r="T17" i="6"/>
  <c r="V17" i="6"/>
  <c r="W17" i="6" s="1"/>
  <c r="T18" i="6"/>
  <c r="V18" i="6" s="1"/>
  <c r="W18" i="6" s="1"/>
  <c r="T19" i="6"/>
  <c r="V19" i="6" s="1"/>
  <c r="W19" i="6" s="1"/>
  <c r="T20" i="6"/>
  <c r="T89" i="6" s="1"/>
  <c r="T21" i="6"/>
  <c r="V21" i="6"/>
  <c r="W21" i="6"/>
  <c r="T22" i="6"/>
  <c r="V22" i="6"/>
  <c r="W22" i="6"/>
  <c r="T23" i="6"/>
  <c r="V23" i="6" s="1"/>
  <c r="W23" i="6" s="1"/>
  <c r="T24" i="6"/>
  <c r="V24" i="6"/>
  <c r="W24" i="6" s="1"/>
  <c r="T25" i="6"/>
  <c r="V25" i="6"/>
  <c r="W25" i="6" s="1"/>
  <c r="T26" i="6"/>
  <c r="V26" i="6" s="1"/>
  <c r="W26" i="6" s="1"/>
  <c r="T27" i="6"/>
  <c r="V27" i="6" s="1"/>
  <c r="W27" i="6" s="1"/>
  <c r="T28" i="6"/>
  <c r="V28" i="6" s="1"/>
  <c r="W28" i="6" s="1"/>
  <c r="T29" i="6"/>
  <c r="V29" i="6"/>
  <c r="W29" i="6"/>
  <c r="O30" i="6"/>
  <c r="T30" i="6"/>
  <c r="V30" i="6"/>
  <c r="W30" i="6" s="1"/>
  <c r="T31" i="6"/>
  <c r="V31" i="6" s="1"/>
  <c r="W31" i="6"/>
  <c r="T32" i="6"/>
  <c r="V32" i="6" s="1"/>
  <c r="W32" i="6" s="1"/>
  <c r="T33" i="6"/>
  <c r="V33" i="6" s="1"/>
  <c r="W33" i="6" s="1"/>
  <c r="T34" i="6"/>
  <c r="V34" i="6"/>
  <c r="W34" i="6"/>
  <c r="T35" i="6"/>
  <c r="V35" i="6"/>
  <c r="W35" i="6"/>
  <c r="T36" i="6"/>
  <c r="V36" i="6" s="1"/>
  <c r="W36" i="6" s="1"/>
  <c r="T37" i="6"/>
  <c r="V37" i="6"/>
  <c r="W37" i="6" s="1"/>
  <c r="T38" i="6"/>
  <c r="V38" i="6"/>
  <c r="W38" i="6" s="1"/>
  <c r="T39" i="6"/>
  <c r="V39" i="6" s="1"/>
  <c r="W39" i="6" s="1"/>
  <c r="T40" i="6"/>
  <c r="V40" i="6" s="1"/>
  <c r="W40" i="6" s="1"/>
  <c r="T41" i="6"/>
  <c r="V41" i="6" s="1"/>
  <c r="W41" i="6" s="1"/>
  <c r="T42" i="6"/>
  <c r="V42" i="6"/>
  <c r="W42" i="6"/>
  <c r="T43" i="6"/>
  <c r="V43" i="6"/>
  <c r="W43" i="6"/>
  <c r="T44" i="6"/>
  <c r="V44" i="6" s="1"/>
  <c r="W44" i="6" s="1"/>
  <c r="T45" i="6"/>
  <c r="V45" i="6"/>
  <c r="W45" i="6" s="1"/>
  <c r="T46" i="6"/>
  <c r="V46" i="6"/>
  <c r="W46" i="6" s="1"/>
  <c r="T47" i="6"/>
  <c r="V47" i="6" s="1"/>
  <c r="W47" i="6" s="1"/>
  <c r="T48" i="6"/>
  <c r="V48" i="6" s="1"/>
  <c r="W48" i="6" s="1"/>
  <c r="T49" i="6"/>
  <c r="V49" i="6" s="1"/>
  <c r="W49" i="6" s="1"/>
  <c r="T50" i="6"/>
  <c r="V50" i="6"/>
  <c r="W50" i="6"/>
  <c r="T51" i="6"/>
  <c r="V51" i="6"/>
  <c r="W51" i="6"/>
  <c r="T52" i="6"/>
  <c r="V52" i="6" s="1"/>
  <c r="W52" i="6" s="1"/>
  <c r="T53" i="6"/>
  <c r="V53" i="6"/>
  <c r="W53" i="6" s="1"/>
  <c r="T54" i="6"/>
  <c r="V54" i="6"/>
  <c r="W54" i="6" s="1"/>
  <c r="T55" i="6"/>
  <c r="V55" i="6" s="1"/>
  <c r="W55" i="6" s="1"/>
  <c r="T56" i="6"/>
  <c r="V56" i="6" s="1"/>
  <c r="W56" i="6" s="1"/>
  <c r="T57" i="6"/>
  <c r="V57" i="6" s="1"/>
  <c r="W57" i="6" s="1"/>
  <c r="T58" i="6"/>
  <c r="V58" i="6"/>
  <c r="W58" i="6"/>
  <c r="T59" i="6"/>
  <c r="V59" i="6"/>
  <c r="W59" i="6"/>
  <c r="T60" i="6"/>
  <c r="V60" i="6" s="1"/>
  <c r="W60" i="6" s="1"/>
  <c r="T61" i="6"/>
  <c r="V61" i="6"/>
  <c r="W61" i="6" s="1"/>
  <c r="T62" i="6"/>
  <c r="V62" i="6"/>
  <c r="W62" i="6" s="1"/>
  <c r="T63" i="6"/>
  <c r="V63" i="6" s="1"/>
  <c r="W63" i="6" s="1"/>
  <c r="T64" i="6"/>
  <c r="V64" i="6" s="1"/>
  <c r="W64" i="6" s="1"/>
  <c r="T65" i="6"/>
  <c r="V65" i="6" s="1"/>
  <c r="W65" i="6" s="1"/>
  <c r="T66" i="6"/>
  <c r="V66" i="6"/>
  <c r="W66" i="6"/>
  <c r="T67" i="6"/>
  <c r="V67" i="6"/>
  <c r="W67" i="6"/>
  <c r="T68" i="6"/>
  <c r="V68" i="6" s="1"/>
  <c r="W68" i="6" s="1"/>
  <c r="T69" i="6"/>
  <c r="V69" i="6"/>
  <c r="W69" i="6" s="1"/>
  <c r="T70" i="6"/>
  <c r="V70" i="6"/>
  <c r="W70" i="6" s="1"/>
  <c r="T71" i="6"/>
  <c r="V71" i="6" s="1"/>
  <c r="W71" i="6" s="1"/>
  <c r="T72" i="6"/>
  <c r="V72" i="6" s="1"/>
  <c r="W72" i="6" s="1"/>
  <c r="T73" i="6"/>
  <c r="V73" i="6" s="1"/>
  <c r="W73" i="6" s="1"/>
  <c r="T74" i="6"/>
  <c r="V74" i="6"/>
  <c r="W74" i="6"/>
  <c r="T75" i="6"/>
  <c r="V75" i="6"/>
  <c r="W75" i="6"/>
  <c r="T76" i="6"/>
  <c r="V76" i="6" s="1"/>
  <c r="W76" i="6" s="1"/>
  <c r="T77" i="6"/>
  <c r="V77" i="6"/>
  <c r="W77" i="6"/>
  <c r="T78" i="6"/>
  <c r="V78" i="6"/>
  <c r="W78" i="6" s="1"/>
  <c r="T79" i="6"/>
  <c r="V79" i="6" s="1"/>
  <c r="W79" i="6" s="1"/>
  <c r="T80" i="6"/>
  <c r="V80" i="6" s="1"/>
  <c r="W80" i="6" s="1"/>
  <c r="T81" i="6"/>
  <c r="V81" i="6" s="1"/>
  <c r="W81" i="6"/>
  <c r="T82" i="6"/>
  <c r="V82" i="6"/>
  <c r="T83" i="6"/>
  <c r="V83" i="6" s="1"/>
  <c r="T84" i="6"/>
  <c r="V84" i="6"/>
  <c r="T85" i="6"/>
  <c r="V85" i="6" s="1"/>
  <c r="T86" i="6"/>
  <c r="V86" i="6"/>
  <c r="T87" i="6"/>
  <c r="V87" i="6" s="1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U89" i="6"/>
  <c r="U93" i="6" s="1"/>
  <c r="U58" i="5"/>
  <c r="V64" i="5"/>
  <c r="O32" i="5"/>
  <c r="N60" i="5"/>
  <c r="M32" i="5"/>
  <c r="W13" i="6" l="1"/>
  <c r="V89" i="6"/>
  <c r="W89" i="6" s="1"/>
  <c r="V20" i="6"/>
  <c r="W20" i="6" s="1"/>
  <c r="K22" i="5"/>
  <c r="I32" i="5"/>
  <c r="H60" i="5"/>
  <c r="G60" i="5"/>
  <c r="G32" i="5"/>
  <c r="C60" i="5"/>
  <c r="L22" i="5" l="1"/>
  <c r="L32" i="5"/>
  <c r="L45" i="5"/>
  <c r="L53" i="5"/>
  <c r="L60" i="5"/>
  <c r="K71" i="5" l="1"/>
  <c r="S73" i="5" l="1"/>
  <c r="U73" i="5" s="1"/>
  <c r="N22" i="5" l="1"/>
  <c r="O22" i="5"/>
  <c r="M22" i="5"/>
  <c r="P22" i="5"/>
  <c r="Q22" i="5"/>
  <c r="K32" i="5"/>
  <c r="N32" i="5"/>
  <c r="P32" i="5"/>
  <c r="Q32" i="5"/>
  <c r="O45" i="5"/>
  <c r="K45" i="5"/>
  <c r="M45" i="5"/>
  <c r="N45" i="5"/>
  <c r="P45" i="5"/>
  <c r="Q45" i="5"/>
  <c r="K53" i="5"/>
  <c r="M53" i="5"/>
  <c r="N53" i="5"/>
  <c r="O53" i="5"/>
  <c r="P53" i="5"/>
  <c r="Q53" i="5"/>
  <c r="K60" i="5"/>
  <c r="M60" i="5"/>
  <c r="O60" i="5"/>
  <c r="P60" i="5"/>
  <c r="Q60" i="5"/>
  <c r="P71" i="5"/>
  <c r="Q71" i="5"/>
  <c r="L71" i="5"/>
  <c r="L74" i="5" s="1"/>
  <c r="M71" i="5"/>
  <c r="N71" i="5"/>
  <c r="O71" i="5"/>
  <c r="S13" i="5"/>
  <c r="U13" i="5" s="1"/>
  <c r="Q74" i="5" l="1"/>
  <c r="K74" i="5"/>
  <c r="O74" i="5"/>
  <c r="P74" i="5"/>
  <c r="N74" i="5"/>
  <c r="M74" i="5"/>
  <c r="S12" i="5"/>
  <c r="U12" i="5" s="1"/>
  <c r="V12" i="5" s="1"/>
  <c r="T71" i="5" l="1"/>
  <c r="T60" i="5"/>
  <c r="T53" i="5"/>
  <c r="T45" i="5"/>
  <c r="T32" i="5"/>
  <c r="T22" i="5"/>
  <c r="H22" i="5"/>
  <c r="I22" i="5"/>
  <c r="S16" i="5"/>
  <c r="V73" i="5"/>
  <c r="S17" i="5"/>
  <c r="T74" i="5" l="1"/>
  <c r="S70" i="5"/>
  <c r="I53" i="5" l="1"/>
  <c r="H53" i="5"/>
  <c r="G53" i="5"/>
  <c r="F53" i="5"/>
  <c r="E53" i="5"/>
  <c r="D53" i="5"/>
  <c r="C53" i="5"/>
  <c r="R53" i="5"/>
  <c r="J53" i="5"/>
  <c r="S69" i="5" l="1"/>
  <c r="S68" i="5"/>
  <c r="S67" i="5"/>
  <c r="S66" i="5"/>
  <c r="S65" i="5"/>
  <c r="S64" i="5"/>
  <c r="S63" i="5"/>
  <c r="S62" i="5"/>
  <c r="U62" i="5" s="1"/>
  <c r="S61" i="5"/>
  <c r="S59" i="5"/>
  <c r="S58" i="5"/>
  <c r="S57" i="5"/>
  <c r="S56" i="5"/>
  <c r="S55" i="5"/>
  <c r="S54" i="5"/>
  <c r="S52" i="5"/>
  <c r="S51" i="5"/>
  <c r="S50" i="5"/>
  <c r="S49" i="5"/>
  <c r="S48" i="5"/>
  <c r="S47" i="5"/>
  <c r="S46" i="5"/>
  <c r="S44" i="5"/>
  <c r="S43" i="5"/>
  <c r="S42" i="5"/>
  <c r="S41" i="5"/>
  <c r="S40" i="5"/>
  <c r="S39" i="5"/>
  <c r="U39" i="5" s="1"/>
  <c r="S38" i="5"/>
  <c r="S37" i="5"/>
  <c r="S36" i="5"/>
  <c r="S35" i="5"/>
  <c r="S34" i="5"/>
  <c r="S33" i="5"/>
  <c r="S31" i="5"/>
  <c r="S30" i="5"/>
  <c r="S29" i="5"/>
  <c r="S28" i="5"/>
  <c r="S27" i="5"/>
  <c r="U27" i="5" s="1"/>
  <c r="S26" i="5"/>
  <c r="S25" i="5"/>
  <c r="S24" i="5"/>
  <c r="S23" i="5"/>
  <c r="S21" i="5"/>
  <c r="S20" i="5"/>
  <c r="S19" i="5"/>
  <c r="S18" i="5"/>
  <c r="S15" i="5"/>
  <c r="S14" i="5"/>
  <c r="C71" i="5"/>
  <c r="D71" i="5"/>
  <c r="E71" i="5"/>
  <c r="F71" i="5"/>
  <c r="G71" i="5"/>
  <c r="H71" i="5"/>
  <c r="I71" i="5"/>
  <c r="J71" i="5"/>
  <c r="R71" i="5"/>
  <c r="D60" i="5"/>
  <c r="E60" i="5"/>
  <c r="F60" i="5"/>
  <c r="I60" i="5"/>
  <c r="J60" i="5"/>
  <c r="R60" i="5"/>
  <c r="C32" i="5"/>
  <c r="D32" i="5"/>
  <c r="E32" i="5"/>
  <c r="F32" i="5"/>
  <c r="H32" i="5"/>
  <c r="J32" i="5"/>
  <c r="R32" i="5"/>
  <c r="C22" i="5"/>
  <c r="D22" i="5"/>
  <c r="E22" i="5"/>
  <c r="F22" i="5"/>
  <c r="G22" i="5"/>
  <c r="J22" i="5"/>
  <c r="R22" i="5"/>
  <c r="S22" i="5" l="1"/>
  <c r="S53" i="5"/>
  <c r="S60" i="5"/>
  <c r="S45" i="5"/>
  <c r="S71" i="5"/>
  <c r="R45" i="5"/>
  <c r="R74" i="5" s="1"/>
  <c r="C45" i="5"/>
  <c r="C74" i="5" s="1"/>
  <c r="D45" i="5"/>
  <c r="D74" i="5" s="1"/>
  <c r="E45" i="5"/>
  <c r="E74" i="5" s="1"/>
  <c r="F45" i="5"/>
  <c r="F74" i="5" s="1"/>
  <c r="G45" i="5"/>
  <c r="G74" i="5" s="1"/>
  <c r="H45" i="5"/>
  <c r="H74" i="5" s="1"/>
  <c r="I45" i="5"/>
  <c r="I74" i="5" s="1"/>
  <c r="J45" i="5"/>
  <c r="J74" i="5" s="1"/>
  <c r="U64" i="5"/>
  <c r="U70" i="5"/>
  <c r="V70" i="5" s="1"/>
  <c r="U69" i="5"/>
  <c r="V69" i="5" s="1"/>
  <c r="U68" i="5"/>
  <c r="V68" i="5" s="1"/>
  <c r="U67" i="5"/>
  <c r="V67" i="5" s="1"/>
  <c r="U66" i="5"/>
  <c r="V66" i="5" s="1"/>
  <c r="U65" i="5"/>
  <c r="V65" i="5" s="1"/>
  <c r="U63" i="5"/>
  <c r="V63" i="5" s="1"/>
  <c r="V62" i="5"/>
  <c r="U61" i="5"/>
  <c r="U59" i="5"/>
  <c r="V59" i="5" s="1"/>
  <c r="V58" i="5"/>
  <c r="U57" i="5"/>
  <c r="V57" i="5" s="1"/>
  <c r="U56" i="5"/>
  <c r="V56" i="5" s="1"/>
  <c r="U55" i="5"/>
  <c r="V55" i="5" s="1"/>
  <c r="U54" i="5"/>
  <c r="U52" i="5"/>
  <c r="V52" i="5" s="1"/>
  <c r="U51" i="5"/>
  <c r="V51" i="5" s="1"/>
  <c r="U50" i="5"/>
  <c r="V50" i="5" s="1"/>
  <c r="U49" i="5"/>
  <c r="V49" i="5" s="1"/>
  <c r="U48" i="5"/>
  <c r="U47" i="5"/>
  <c r="V47" i="5" s="1"/>
  <c r="U46" i="5"/>
  <c r="U44" i="5"/>
  <c r="V44" i="5" s="1"/>
  <c r="U43" i="5"/>
  <c r="V43" i="5" s="1"/>
  <c r="U42" i="5"/>
  <c r="V42" i="5" s="1"/>
  <c r="U41" i="5"/>
  <c r="V41" i="5" s="1"/>
  <c r="U40" i="5"/>
  <c r="V40" i="5" s="1"/>
  <c r="V39" i="5"/>
  <c r="U38" i="5"/>
  <c r="V38" i="5" s="1"/>
  <c r="U37" i="5"/>
  <c r="V37" i="5" s="1"/>
  <c r="U36" i="5"/>
  <c r="V36" i="5" s="1"/>
  <c r="U35" i="5"/>
  <c r="U34" i="5"/>
  <c r="V34" i="5" s="1"/>
  <c r="U31" i="5"/>
  <c r="V31" i="5" s="1"/>
  <c r="U30" i="5"/>
  <c r="V30" i="5" s="1"/>
  <c r="U33" i="5"/>
  <c r="U29" i="5"/>
  <c r="V29" i="5" s="1"/>
  <c r="U28" i="5"/>
  <c r="V28" i="5" s="1"/>
  <c r="V27" i="5"/>
  <c r="U26" i="5"/>
  <c r="V26" i="5" s="1"/>
  <c r="U25" i="5"/>
  <c r="V25" i="5" s="1"/>
  <c r="U24" i="5"/>
  <c r="V24" i="5" s="1"/>
  <c r="U23" i="5"/>
  <c r="U14" i="5"/>
  <c r="V14" i="5" s="1"/>
  <c r="U15" i="5"/>
  <c r="V15" i="5" s="1"/>
  <c r="U16" i="5"/>
  <c r="V16" i="5" s="1"/>
  <c r="U17" i="5"/>
  <c r="U18" i="5"/>
  <c r="V18" i="5" s="1"/>
  <c r="U19" i="5"/>
  <c r="V19" i="5" s="1"/>
  <c r="U20" i="5"/>
  <c r="U21" i="5"/>
  <c r="V21" i="5" s="1"/>
  <c r="V61" i="5" l="1"/>
  <c r="U71" i="5"/>
  <c r="V54" i="5"/>
  <c r="U60" i="5"/>
  <c r="V46" i="5"/>
  <c r="U53" i="5"/>
  <c r="V53" i="5" s="1"/>
  <c r="U45" i="5"/>
  <c r="V45" i="5" s="1"/>
  <c r="V23" i="5"/>
  <c r="U32" i="5"/>
  <c r="V33" i="5"/>
  <c r="V35" i="5"/>
  <c r="V48" i="5"/>
  <c r="U22" i="5"/>
  <c r="U74" i="5" s="1"/>
  <c r="V32" i="5" l="1"/>
  <c r="V74" i="5" l="1"/>
  <c r="S32" i="5"/>
  <c r="S74" i="5" s="1"/>
  <c r="V22" i="5"/>
  <c r="V71" i="5" l="1"/>
  <c r="V60" i="5" l="1"/>
</calcChain>
</file>

<file path=xl/sharedStrings.xml><?xml version="1.0" encoding="utf-8"?>
<sst xmlns="http://schemas.openxmlformats.org/spreadsheetml/2006/main" count="187" uniqueCount="114">
  <si>
    <t>Salaries &amp; Benefits</t>
  </si>
  <si>
    <t>Administration</t>
  </si>
  <si>
    <t>Board</t>
  </si>
  <si>
    <t>Human Resources</t>
  </si>
  <si>
    <t>Internal Audit</t>
  </si>
  <si>
    <t>Legal Services</t>
  </si>
  <si>
    <t>Public Affairs</t>
  </si>
  <si>
    <t>Shared Services</t>
  </si>
  <si>
    <t>Information Technology</t>
  </si>
  <si>
    <t>Maintenance</t>
  </si>
  <si>
    <t>Operations</t>
  </si>
  <si>
    <t>Project Delivery</t>
  </si>
  <si>
    <t>Account</t>
  </si>
  <si>
    <t>Totals</t>
  </si>
  <si>
    <t>Procurement and Business Diversity</t>
  </si>
  <si>
    <t>Accounting</t>
  </si>
  <si>
    <t>Contact Center and Collections</t>
  </si>
  <si>
    <t>Consulting &amp; Professional Services</t>
  </si>
  <si>
    <t>Business &amp; Marketing</t>
  </si>
  <si>
    <t>Administrative</t>
  </si>
  <si>
    <t>Increase or (Decrease) Amount</t>
  </si>
  <si>
    <t>Increase or (Decrease) Percent</t>
  </si>
  <si>
    <t>521101-Meeting Expense</t>
  </si>
  <si>
    <t>523101-Insurance Expense - Other</t>
  </si>
  <si>
    <t>523301-Recruitment</t>
  </si>
  <si>
    <t>523305-Employee Appreciation</t>
  </si>
  <si>
    <t>523501-Travel</t>
  </si>
  <si>
    <t>523601-Dues &amp; Subscriptions</t>
  </si>
  <si>
    <t>523902-Liability Claims</t>
  </si>
  <si>
    <t>531101-Office Supplies</t>
  </si>
  <si>
    <t>531105-Freight and Express</t>
  </si>
  <si>
    <t>531401-Books &amp; Periodicals</t>
  </si>
  <si>
    <t>573001-Bank Charges</t>
  </si>
  <si>
    <t>523203-Public Information Fees</t>
  </si>
  <si>
    <t>523303-Television &amp; Radio</t>
  </si>
  <si>
    <t>523304-Promotional Expenses</t>
  </si>
  <si>
    <t>523401-Printing and Photographic</t>
  </si>
  <si>
    <t>523402-Maps &amp; Pamphlets</t>
  </si>
  <si>
    <t>521201-Consulting/Professional</t>
  </si>
  <si>
    <t>521202-Legal Fees</t>
  </si>
  <si>
    <t>521203-Auditing Fees</t>
  </si>
  <si>
    <t>521204-Trustee Fees</t>
  </si>
  <si>
    <t>521207-Traffic Engineering Fees</t>
  </si>
  <si>
    <t>521208-Police Services (DPS)</t>
  </si>
  <si>
    <t>521209-Armored Car Services</t>
  </si>
  <si>
    <t>521212-Outside Maintenance Services</t>
  </si>
  <si>
    <t>523851-Temporary Contract Labor</t>
  </si>
  <si>
    <t>522202-Landscaping</t>
  </si>
  <si>
    <t>522301-Rentals - Land</t>
  </si>
  <si>
    <t>522302-Rentals - Equipment</t>
  </si>
  <si>
    <t>523801-Licenses</t>
  </si>
  <si>
    <t>531102-Other Materials and Supplies</t>
  </si>
  <si>
    <t>531107-Motor Fuel Expense</t>
  </si>
  <si>
    <t>531211-Water</t>
  </si>
  <si>
    <t>531221-Gas</t>
  </si>
  <si>
    <t>531231-Electricity</t>
  </si>
  <si>
    <t>531601-Small Tools and Shop Supplies</t>
  </si>
  <si>
    <t>531701-Uniforms</t>
  </si>
  <si>
    <t>523201-Postage</t>
  </si>
  <si>
    <t>523202-Telecommunications</t>
  </si>
  <si>
    <t>523701-Education and Training</t>
  </si>
  <si>
    <t>531103-Mobile Equipment Expense</t>
  </si>
  <si>
    <t>531501-Inven for resale(toll tags)</t>
  </si>
  <si>
    <t>531651-Software</t>
  </si>
  <si>
    <t>573002-Credit Card Fees</t>
  </si>
  <si>
    <t>511101-Salaries and Wages-Direct</t>
  </si>
  <si>
    <t>511202-Salaries and Wages-Internship</t>
  </si>
  <si>
    <t>511301-Salaries and Wage-Overtime</t>
  </si>
  <si>
    <t>512101-Group Insurance</t>
  </si>
  <si>
    <t>512401-Retirement Contributions</t>
  </si>
  <si>
    <t>512402-Retirement Contr.-Internship</t>
  </si>
  <si>
    <t>512501-Tuition Reimbursement</t>
  </si>
  <si>
    <t>512601-Unemployment Insurance</t>
  </si>
  <si>
    <t>512602-OPEB Annual Req'd Contribution</t>
  </si>
  <si>
    <t>512701-Worker's Comp Ins</t>
  </si>
  <si>
    <t>Traffic &amp; Incident Mgmt</t>
  </si>
  <si>
    <t>Region</t>
  </si>
  <si>
    <t>523302-Digital_Out of Home</t>
  </si>
  <si>
    <t>Enterprise Fund (Regional Tolling Services)</t>
  </si>
  <si>
    <t>FY2022
Budget</t>
  </si>
  <si>
    <t>FY2023 
Budget</t>
  </si>
  <si>
    <t>Treasury &amp; Financial Planning</t>
  </si>
  <si>
    <t xml:space="preserve"> </t>
  </si>
  <si>
    <t>6688007 (TSA)</t>
  </si>
  <si>
    <t>176001-Utility Relo (07)</t>
  </si>
  <si>
    <t>176001-Equipment/Hardware (05)</t>
  </si>
  <si>
    <t>176001-Construction</t>
  </si>
  <si>
    <t>173005-Design (03)</t>
  </si>
  <si>
    <t>173005-Planning (02)</t>
  </si>
  <si>
    <t>173005-Administration (01)</t>
  </si>
  <si>
    <t>173003-Right of Way (06)</t>
  </si>
  <si>
    <t>541403-Infrastructure-Other</t>
  </si>
  <si>
    <t>541402-Infrastructure Right -of -Way</t>
  </si>
  <si>
    <t>541401-Infrastructure Rdway/Hwy/Bridg</t>
  </si>
  <si>
    <t>541302-Building Improvements</t>
  </si>
  <si>
    <t>541301-Buildings</t>
  </si>
  <si>
    <t>531641-Computers</t>
  </si>
  <si>
    <t>531621-Vehicles</t>
  </si>
  <si>
    <t>531611-Machinery</t>
  </si>
  <si>
    <t>531261-Utility Relocation Costs</t>
  </si>
  <si>
    <t>531106-Electronic Supplies</t>
  </si>
  <si>
    <t>522206-Bridge Repairs</t>
  </si>
  <si>
    <t>522205-Pavement &amp; Shoulders</t>
  </si>
  <si>
    <t>522204-Pavement Markings</t>
  </si>
  <si>
    <t>522203-Signing Expense</t>
  </si>
  <si>
    <t>522201-Repairs and Maintenance</t>
  </si>
  <si>
    <t>521301-Consulting/Profess Serv Tech</t>
  </si>
  <si>
    <t>521213-General Engineering</t>
  </si>
  <si>
    <t>521205-Rating Agency Fees</t>
  </si>
  <si>
    <t>3.5% for SSRP</t>
  </si>
  <si>
    <t>8.02% of total salaries</t>
  </si>
  <si>
    <t>Increase or
(Decrease)
Percent</t>
  </si>
  <si>
    <t>Increase or
(Decrease)
Amount</t>
  </si>
  <si>
    <t>FY2023
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</si>
</sst>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#,##0;&quot;-&quot;#,##0"/>
    <numFmt numFmtId="165" formatCode="&quot;Account&quot;"/>
    <numFmt numFmtId="166" formatCode="&quot;$&quot;#,##0;&quot;($&quot;#,##0&quot;)&quot;"/>
    <numFmt numFmtId="167" formatCode="#,##0;&quot;(&quot;#,##0&quot;)&quot;"/>
    <numFmt numFmtId="168" formatCode="0.0%_);[Red]\ \ \(0.0%\)"/>
    <numFmt numFmtId="169" formatCode="&quot;$&quot;#,##0.0"/>
    <numFmt numFmtId="170" formatCode="_(* #,##0_);_(* \(#,##0\);_(* &quot;-&quot;??_);_(@_)"/>
    <numFmt numFmtId="171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Microsoft Sans Serif"/>
      <family val="2"/>
    </font>
    <font>
      <sz val="10"/>
      <color theme="1"/>
      <name val="Calibri"/>
      <family val="2"/>
      <scheme val="minor"/>
    </font>
    <font>
      <b/>
      <sz val="9"/>
      <color rgb="FF000000"/>
      <name val="Microsoft Sans Serif"/>
      <family val="2"/>
    </font>
    <font>
      <b/>
      <sz val="8"/>
      <color rgb="FF000000"/>
      <name val="Microsoft Sans Serif"/>
      <family val="2"/>
    </font>
    <font>
      <b/>
      <sz val="8"/>
      <name val="Microsoft Sans Serif"/>
      <family val="2"/>
    </font>
    <font>
      <sz val="8"/>
      <name val="Calibri"/>
      <family val="2"/>
      <scheme val="minor"/>
    </font>
    <font>
      <sz val="8"/>
      <name val="Microsoft Sans Serif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Microsoft Sans Serif"/>
      <family val="2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rgb="FFFF0000"/>
      <name val="Cambria"/>
      <family val="1"/>
    </font>
    <font>
      <sz val="10"/>
      <name val="Cambria"/>
      <family val="1"/>
    </font>
    <font>
      <sz val="10"/>
      <color rgb="FFFF0000"/>
      <name val="Cambria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167" fontId="18" fillId="34" borderId="10" xfId="0" applyNumberFormat="1" applyFont="1" applyFill="1" applyBorder="1" applyAlignment="1">
      <alignment horizontal="right"/>
    </xf>
    <xf numFmtId="166" fontId="18" fillId="34" borderId="0" xfId="0" applyNumberFormat="1" applyFont="1" applyFill="1" applyAlignment="1">
      <alignment horizontal="right"/>
    </xf>
    <xf numFmtId="164" fontId="21" fillId="34" borderId="0" xfId="0" applyNumberFormat="1" applyFont="1" applyFill="1" applyAlignment="1">
      <alignment horizontal="right" vertical="center"/>
    </xf>
    <xf numFmtId="167" fontId="18" fillId="34" borderId="0" xfId="0" applyNumberFormat="1" applyFont="1" applyFill="1" applyAlignment="1">
      <alignment horizontal="right"/>
    </xf>
    <xf numFmtId="0" fontId="0" fillId="33" borderId="0" xfId="0" applyFill="1"/>
    <xf numFmtId="0" fontId="19" fillId="33" borderId="0" xfId="0" applyFont="1" applyFill="1"/>
    <xf numFmtId="165" fontId="22" fillId="0" borderId="0" xfId="0" quotePrefix="1" applyNumberFormat="1" applyFont="1" applyFill="1" applyBorder="1" applyAlignment="1">
      <alignment horizontal="left"/>
    </xf>
    <xf numFmtId="164" fontId="22" fillId="0" borderId="0" xfId="0" quotePrefix="1" applyNumberFormat="1" applyFont="1" applyFill="1" applyBorder="1" applyAlignment="1">
      <alignment horizontal="center" wrapText="1"/>
    </xf>
    <xf numFmtId="164" fontId="22" fillId="0" borderId="0" xfId="0" quotePrefix="1" applyNumberFormat="1" applyFont="1" applyFill="1" applyBorder="1" applyAlignment="1">
      <alignment horizontal="right" wrapText="1"/>
    </xf>
    <xf numFmtId="164" fontId="22" fillId="0" borderId="0" xfId="0" quotePrefix="1" applyNumberFormat="1" applyFont="1" applyFill="1" applyBorder="1" applyAlignment="1">
      <alignment horizontal="right" vertical="top" wrapText="1"/>
    </xf>
    <xf numFmtId="0" fontId="23" fillId="0" borderId="0" xfId="0" applyFont="1" applyFill="1" applyBorder="1"/>
    <xf numFmtId="0" fontId="16" fillId="35" borderId="0" xfId="0" applyFont="1" applyFill="1"/>
    <xf numFmtId="0" fontId="0" fillId="35" borderId="0" xfId="0" applyFill="1"/>
    <xf numFmtId="0" fontId="20" fillId="34" borderId="0" xfId="0" applyFont="1" applyFill="1" applyAlignment="1">
      <alignment vertical="top" wrapText="1"/>
    </xf>
    <xf numFmtId="0" fontId="0" fillId="0" borderId="0" xfId="0" applyFill="1"/>
    <xf numFmtId="6" fontId="18" fillId="34" borderId="0" xfId="0" applyNumberFormat="1" applyFont="1" applyFill="1" applyAlignment="1">
      <alignment horizontal="right"/>
    </xf>
    <xf numFmtId="0" fontId="0" fillId="34" borderId="0" xfId="0" applyFill="1" applyAlignment="1">
      <alignment wrapText="1"/>
    </xf>
    <xf numFmtId="0" fontId="0" fillId="0" borderId="0" xfId="0" applyFill="1" applyAlignment="1">
      <alignment wrapText="1"/>
    </xf>
    <xf numFmtId="164" fontId="24" fillId="34" borderId="10" xfId="0" applyNumberFormat="1" applyFont="1" applyFill="1" applyBorder="1" applyAlignment="1">
      <alignment horizontal="left"/>
    </xf>
    <xf numFmtId="167" fontId="24" fillId="34" borderId="10" xfId="0" applyNumberFormat="1" applyFont="1" applyFill="1" applyBorder="1" applyAlignment="1">
      <alignment horizontal="right"/>
    </xf>
    <xf numFmtId="164" fontId="24" fillId="34" borderId="0" xfId="0" quotePrefix="1" applyNumberFormat="1" applyFont="1" applyFill="1" applyAlignment="1">
      <alignment horizontal="left"/>
    </xf>
    <xf numFmtId="166" fontId="24" fillId="34" borderId="0" xfId="0" applyNumberFormat="1" applyFont="1" applyFill="1" applyAlignment="1">
      <alignment horizontal="right"/>
    </xf>
    <xf numFmtId="167" fontId="24" fillId="34" borderId="0" xfId="0" applyNumberFormat="1" applyFont="1" applyFill="1" applyAlignment="1">
      <alignment horizontal="right"/>
    </xf>
    <xf numFmtId="38" fontId="24" fillId="34" borderId="0" xfId="0" applyNumberFormat="1" applyFont="1" applyFill="1" applyAlignment="1">
      <alignment horizontal="right"/>
    </xf>
    <xf numFmtId="164" fontId="22" fillId="35" borderId="0" xfId="0" quotePrefix="1" applyNumberFormat="1" applyFont="1" applyFill="1" applyAlignment="1">
      <alignment horizontal="left"/>
    </xf>
    <xf numFmtId="167" fontId="22" fillId="35" borderId="0" xfId="0" applyNumberFormat="1" applyFont="1" applyFill="1" applyAlignment="1">
      <alignment horizontal="right"/>
    </xf>
    <xf numFmtId="164" fontId="22" fillId="34" borderId="0" xfId="0" applyNumberFormat="1" applyFont="1" applyFill="1" applyAlignment="1">
      <alignment horizontal="left" vertical="center"/>
    </xf>
    <xf numFmtId="164" fontId="22" fillId="34" borderId="0" xfId="0" applyNumberFormat="1" applyFont="1" applyFill="1" applyAlignment="1">
      <alignment horizontal="right" vertical="center"/>
    </xf>
    <xf numFmtId="166" fontId="22" fillId="34" borderId="11" xfId="0" quotePrefix="1" applyNumberFormat="1" applyFont="1" applyFill="1" applyBorder="1" applyAlignment="1">
      <alignment horizontal="left" vertical="center"/>
    </xf>
    <xf numFmtId="166" fontId="22" fillId="34" borderId="11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wrapText="1"/>
    </xf>
    <xf numFmtId="0" fontId="26" fillId="0" borderId="0" xfId="0" applyFont="1" applyFill="1"/>
    <xf numFmtId="164" fontId="24" fillId="0" borderId="0" xfId="0" quotePrefix="1" applyNumberFormat="1" applyFont="1" applyFill="1" applyAlignment="1">
      <alignment horizontal="left"/>
    </xf>
    <xf numFmtId="166" fontId="0" fillId="33" borderId="0" xfId="0" applyNumberFormat="1" applyFill="1"/>
    <xf numFmtId="168" fontId="18" fillId="34" borderId="0" xfId="42" applyNumberFormat="1" applyFont="1" applyFill="1" applyAlignment="1">
      <alignment horizontal="right"/>
    </xf>
    <xf numFmtId="168" fontId="21" fillId="34" borderId="0" xfId="42" applyNumberFormat="1" applyFont="1" applyFill="1" applyAlignment="1">
      <alignment horizontal="right" vertical="center"/>
    </xf>
    <xf numFmtId="168" fontId="22" fillId="34" borderId="11" xfId="42" applyNumberFormat="1" applyFont="1" applyFill="1" applyBorder="1" applyAlignment="1">
      <alignment horizontal="right" vertical="center"/>
    </xf>
    <xf numFmtId="166" fontId="0" fillId="0" borderId="0" xfId="0" applyNumberFormat="1" applyFill="1" applyAlignment="1">
      <alignment wrapText="1"/>
    </xf>
    <xf numFmtId="166" fontId="0" fillId="0" borderId="0" xfId="0" applyNumberFormat="1" applyFill="1"/>
    <xf numFmtId="0" fontId="0" fillId="34" borderId="0" xfId="0" applyFill="1" applyAlignment="1">
      <alignment horizontal="center" wrapText="1"/>
    </xf>
    <xf numFmtId="166" fontId="22" fillId="0" borderId="11" xfId="0" applyNumberFormat="1" applyFont="1" applyFill="1" applyBorder="1" applyAlignment="1">
      <alignment horizontal="right" vertical="center"/>
    </xf>
    <xf numFmtId="168" fontId="22" fillId="35" borderId="0" xfId="42" applyNumberFormat="1" applyFont="1" applyFill="1" applyAlignment="1">
      <alignment horizontal="right"/>
    </xf>
    <xf numFmtId="167" fontId="27" fillId="35" borderId="0" xfId="0" applyNumberFormat="1" applyFont="1" applyFill="1" applyAlignment="1">
      <alignment horizontal="right"/>
    </xf>
    <xf numFmtId="166" fontId="27" fillId="0" borderId="11" xfId="0" applyNumberFormat="1" applyFont="1" applyFill="1" applyBorder="1" applyAlignment="1">
      <alignment horizontal="right" vertical="center"/>
    </xf>
    <xf numFmtId="38" fontId="18" fillId="34" borderId="0" xfId="0" applyNumberFormat="1" applyFont="1" applyFill="1" applyAlignment="1">
      <alignment horizontal="right"/>
    </xf>
    <xf numFmtId="38" fontId="22" fillId="35" borderId="0" xfId="0" applyNumberFormat="1" applyFont="1" applyFill="1" applyAlignment="1">
      <alignment horizontal="right"/>
    </xf>
    <xf numFmtId="0" fontId="0" fillId="33" borderId="0" xfId="0" applyFill="1" applyAlignment="1">
      <alignment horizontal="left"/>
    </xf>
    <xf numFmtId="0" fontId="0" fillId="33" borderId="0" xfId="0" applyNumberFormat="1" applyFill="1" applyAlignment="1">
      <alignment horizontal="left"/>
    </xf>
    <xf numFmtId="0" fontId="16" fillId="35" borderId="0" xfId="0" applyFont="1" applyFill="1" applyAlignment="1">
      <alignment horizontal="left"/>
    </xf>
    <xf numFmtId="0" fontId="0" fillId="35" borderId="0" xfId="0" applyFill="1" applyAlignment="1">
      <alignment horizontal="left"/>
    </xf>
    <xf numFmtId="169" fontId="0" fillId="34" borderId="0" xfId="0" applyNumberFormat="1" applyFill="1" applyAlignment="1">
      <alignment wrapText="1"/>
    </xf>
    <xf numFmtId="0" fontId="0" fillId="36" borderId="0" xfId="0" applyFill="1"/>
    <xf numFmtId="0" fontId="23" fillId="36" borderId="0" xfId="0" applyFont="1" applyFill="1" applyBorder="1"/>
    <xf numFmtId="0" fontId="16" fillId="36" borderId="0" xfId="0" applyFont="1" applyFill="1"/>
    <xf numFmtId="0" fontId="28" fillId="33" borderId="0" xfId="0" applyFont="1" applyFill="1"/>
    <xf numFmtId="0" fontId="28" fillId="0" borderId="0" xfId="0" applyFont="1"/>
    <xf numFmtId="166" fontId="28" fillId="33" borderId="0" xfId="0" applyNumberFormat="1" applyFont="1" applyFill="1"/>
    <xf numFmtId="170" fontId="28" fillId="33" borderId="0" xfId="43" applyNumberFormat="1" applyFont="1" applyFill="1"/>
    <xf numFmtId="170" fontId="28" fillId="33" borderId="0" xfId="0" applyNumberFormat="1" applyFont="1" applyFill="1"/>
    <xf numFmtId="0" fontId="28" fillId="34" borderId="0" xfId="0" applyFont="1" applyFill="1"/>
    <xf numFmtId="170" fontId="28" fillId="34" borderId="0" xfId="43" applyNumberFormat="1" applyFont="1" applyFill="1"/>
    <xf numFmtId="166" fontId="28" fillId="34" borderId="0" xfId="0" applyNumberFormat="1" applyFont="1" applyFill="1"/>
    <xf numFmtId="0" fontId="29" fillId="34" borderId="0" xfId="0" applyFont="1" applyFill="1" applyAlignment="1">
      <alignment wrapText="1"/>
    </xf>
    <xf numFmtId="0" fontId="28" fillId="36" borderId="0" xfId="0" applyFont="1" applyFill="1"/>
    <xf numFmtId="166" fontId="28" fillId="36" borderId="0" xfId="0" applyNumberFormat="1" applyFont="1" applyFill="1"/>
    <xf numFmtId="170" fontId="28" fillId="36" borderId="0" xfId="43" applyNumberFormat="1" applyFont="1" applyFill="1"/>
    <xf numFmtId="166" fontId="28" fillId="0" borderId="0" xfId="0" applyNumberFormat="1" applyFont="1"/>
    <xf numFmtId="168" fontId="30" fillId="36" borderId="0" xfId="42" applyNumberFormat="1" applyFont="1" applyFill="1" applyBorder="1" applyAlignment="1">
      <alignment horizontal="right" vertical="center"/>
    </xf>
    <xf numFmtId="168" fontId="30" fillId="36" borderId="11" xfId="42" applyNumberFormat="1" applyFont="1" applyFill="1" applyBorder="1" applyAlignment="1">
      <alignment horizontal="right" vertical="center"/>
    </xf>
    <xf numFmtId="6" fontId="30" fillId="36" borderId="11" xfId="0" applyNumberFormat="1" applyFont="1" applyFill="1" applyBorder="1" applyAlignment="1">
      <alignment horizontal="right" vertical="center"/>
    </xf>
    <xf numFmtId="166" fontId="31" fillId="36" borderId="11" xfId="0" applyNumberFormat="1" applyFont="1" applyFill="1" applyBorder="1" applyAlignment="1">
      <alignment horizontal="right" vertical="center"/>
    </xf>
    <xf numFmtId="166" fontId="31" fillId="0" borderId="11" xfId="0" applyNumberFormat="1" applyFont="1" applyBorder="1" applyAlignment="1">
      <alignment horizontal="right" vertical="center"/>
    </xf>
    <xf numFmtId="166" fontId="32" fillId="0" borderId="11" xfId="0" applyNumberFormat="1" applyFont="1" applyBorder="1" applyAlignment="1">
      <alignment horizontal="right" vertical="center"/>
    </xf>
    <xf numFmtId="166" fontId="31" fillId="0" borderId="11" xfId="0" quotePrefix="1" applyNumberFormat="1" applyFont="1" applyBorder="1" applyAlignment="1">
      <alignment horizontal="left" vertical="center"/>
    </xf>
    <xf numFmtId="168" fontId="29" fillId="36" borderId="0" xfId="0" applyNumberFormat="1" applyFont="1" applyFill="1" applyAlignment="1">
      <alignment horizontal="right"/>
    </xf>
    <xf numFmtId="164" fontId="31" fillId="36" borderId="0" xfId="0" applyNumberFormat="1" applyFont="1" applyFill="1" applyAlignment="1">
      <alignment horizontal="right" vertical="center"/>
    </xf>
    <xf numFmtId="164" fontId="31" fillId="34" borderId="0" xfId="0" applyNumberFormat="1" applyFont="1" applyFill="1" applyAlignment="1">
      <alignment horizontal="left" vertical="center"/>
    </xf>
    <xf numFmtId="38" fontId="28" fillId="36" borderId="0" xfId="43" applyNumberFormat="1" applyFont="1" applyFill="1" applyAlignment="1">
      <alignment horizontal="right"/>
    </xf>
    <xf numFmtId="167" fontId="29" fillId="36" borderId="0" xfId="0" applyNumberFormat="1" applyFont="1" applyFill="1" applyAlignment="1">
      <alignment horizontal="right"/>
    </xf>
    <xf numFmtId="167" fontId="29" fillId="0" borderId="0" xfId="0" applyNumberFormat="1" applyFont="1" applyAlignment="1">
      <alignment horizontal="right"/>
    </xf>
    <xf numFmtId="164" fontId="29" fillId="34" borderId="0" xfId="0" quotePrefix="1" applyNumberFormat="1" applyFont="1" applyFill="1" applyAlignment="1">
      <alignment horizontal="left"/>
    </xf>
    <xf numFmtId="0" fontId="28" fillId="33" borderId="0" xfId="0" applyFont="1" applyFill="1" applyAlignment="1">
      <alignment horizontal="left"/>
    </xf>
    <xf numFmtId="10" fontId="28" fillId="33" borderId="0" xfId="0" applyNumberFormat="1" applyFont="1" applyFill="1"/>
    <xf numFmtId="171" fontId="28" fillId="37" borderId="0" xfId="0" applyNumberFormat="1" applyFont="1" applyFill="1"/>
    <xf numFmtId="166" fontId="28" fillId="38" borderId="0" xfId="0" applyNumberFormat="1" applyFont="1" applyFill="1"/>
    <xf numFmtId="166" fontId="29" fillId="36" borderId="0" xfId="0" applyNumberFormat="1" applyFont="1" applyFill="1" applyAlignment="1">
      <alignment horizontal="right"/>
    </xf>
    <xf numFmtId="166" fontId="33" fillId="0" borderId="0" xfId="0" applyNumberFormat="1" applyFont="1" applyAlignment="1">
      <alignment horizontal="right"/>
    </xf>
    <xf numFmtId="166" fontId="29" fillId="0" borderId="0" xfId="0" applyNumberFormat="1" applyFont="1" applyAlignment="1">
      <alignment horizontal="right"/>
    </xf>
    <xf numFmtId="166" fontId="34" fillId="36" borderId="0" xfId="0" applyNumberFormat="1" applyFont="1" applyFill="1" applyAlignment="1">
      <alignment horizontal="right"/>
    </xf>
    <xf numFmtId="0" fontId="33" fillId="0" borderId="0" xfId="0" applyFont="1" applyAlignment="1">
      <alignment wrapText="1"/>
    </xf>
    <xf numFmtId="164" fontId="30" fillId="36" borderId="0" xfId="0" quotePrefix="1" applyNumberFormat="1" applyFont="1" applyFill="1" applyAlignment="1">
      <alignment horizontal="center" wrapText="1"/>
    </xf>
    <xf numFmtId="164" fontId="30" fillId="36" borderId="12" xfId="0" quotePrefix="1" applyNumberFormat="1" applyFont="1" applyFill="1" applyBorder="1" applyAlignment="1">
      <alignment horizontal="center" wrapText="1"/>
    </xf>
    <xf numFmtId="164" fontId="30" fillId="0" borderId="12" xfId="0" quotePrefix="1" applyNumberFormat="1" applyFont="1" applyBorder="1" applyAlignment="1">
      <alignment horizontal="center" wrapText="1"/>
    </xf>
    <xf numFmtId="164" fontId="31" fillId="34" borderId="12" xfId="0" applyNumberFormat="1" applyFont="1" applyFill="1" applyBorder="1" applyAlignment="1">
      <alignment horizontal="left"/>
    </xf>
    <xf numFmtId="170" fontId="28" fillId="34" borderId="0" xfId="43" applyNumberFormat="1" applyFont="1" applyFill="1" applyAlignme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70" fontId="28" fillId="34" borderId="0" xfId="0" applyNumberFormat="1" applyFont="1" applyFill="1"/>
    <xf numFmtId="0" fontId="28" fillId="34" borderId="0" xfId="0" applyFont="1" applyFill="1" applyAlignment="1">
      <alignment wrapText="1"/>
    </xf>
    <xf numFmtId="0" fontId="31" fillId="34" borderId="0" xfId="0" applyFont="1" applyFill="1" applyAlignment="1">
      <alignment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1021373</xdr:colOff>
      <xdr:row>1</xdr:row>
      <xdr:rowOff>66675</xdr:rowOff>
    </xdr:from>
    <xdr:ext cx="2900729" cy="506742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30923" y="257175"/>
          <a:ext cx="2900729" cy="50674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Operation and Maintenance Fund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FY2023</a:t>
          </a:r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9525" cy="9525"/>
    <xdr:pic>
      <xdr:nvPicPr>
        <xdr:cNvPr id="3" name="Picture 6" descr="..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8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304800</xdr:colOff>
          <xdr:row>1</xdr:row>
          <xdr:rowOff>66675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0</xdr:row>
          <xdr:rowOff>0</xdr:rowOff>
        </xdr:from>
        <xdr:to>
          <xdr:col>2</xdr:col>
          <xdr:colOff>1533525</xdr:colOff>
          <xdr:row>1</xdr:row>
          <xdr:rowOff>66675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0</xdr:row>
          <xdr:rowOff>0</xdr:rowOff>
        </xdr:from>
        <xdr:to>
          <xdr:col>2</xdr:col>
          <xdr:colOff>2152650</xdr:colOff>
          <xdr:row>1</xdr:row>
          <xdr:rowOff>66675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2</xdr:col>
      <xdr:colOff>0</xdr:colOff>
      <xdr:row>89</xdr:row>
      <xdr:rowOff>0</xdr:rowOff>
    </xdr:from>
    <xdr:ext cx="9525" cy="9525"/>
    <xdr:pic>
      <xdr:nvPicPr>
        <xdr:cNvPr id="5" name="Picture 6" descr="../images/spacer.gi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5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89</xdr:row>
      <xdr:rowOff>0</xdr:rowOff>
    </xdr:from>
    <xdr:ext cx="9525" cy="9525"/>
    <xdr:pic>
      <xdr:nvPicPr>
        <xdr:cNvPr id="6" name="Picture 6" descr="../images/spacer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5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662289</xdr:colOff>
      <xdr:row>2</xdr:row>
      <xdr:rowOff>9525</xdr:rowOff>
    </xdr:from>
    <xdr:ext cx="1723421" cy="506742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824339" y="390525"/>
          <a:ext cx="1723421" cy="50674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All Funds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FY2023</a:t>
          </a:r>
        </a:p>
      </xdr:txBody>
    </xdr:sp>
    <xdr:clientData/>
  </xdr:oneCellAnchor>
  <xdr:oneCellAnchor>
    <xdr:from>
      <xdr:col>2</xdr:col>
      <xdr:colOff>0</xdr:colOff>
      <xdr:row>89</xdr:row>
      <xdr:rowOff>0</xdr:rowOff>
    </xdr:from>
    <xdr:ext cx="9525" cy="9525"/>
    <xdr:pic>
      <xdr:nvPicPr>
        <xdr:cNvPr id="8" name="Picture 6" descr="../images/spacer.gif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5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93</xdr:row>
      <xdr:rowOff>0</xdr:rowOff>
    </xdr:from>
    <xdr:ext cx="9525" cy="9525"/>
    <xdr:pic>
      <xdr:nvPicPr>
        <xdr:cNvPr id="9" name="Picture 6" descr="../images/spacer.gif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93</xdr:row>
      <xdr:rowOff>0</xdr:rowOff>
    </xdr:from>
    <xdr:ext cx="9525" cy="9525"/>
    <xdr:pic>
      <xdr:nvPicPr>
        <xdr:cNvPr id="10" name="Picture 6" descr="../images/spacer.gif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"/>
  <sheetViews>
    <sheetView showGridLines="0"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P61" sqref="P60:P61"/>
    </sheetView>
  </sheetViews>
  <sheetFormatPr defaultColWidth="9.140625" defaultRowHeight="15" outlineLevelRow="1" x14ac:dyDescent="0.25"/>
  <cols>
    <col min="1" max="1" width="9.140625" style="5"/>
    <col min="2" max="2" width="36.140625" style="5" customWidth="1"/>
    <col min="3" max="4" width="12.28515625" style="5" customWidth="1"/>
    <col min="5" max="5" width="8.5703125" style="5" customWidth="1"/>
    <col min="6" max="7" width="10.140625" style="5" customWidth="1"/>
    <col min="8" max="8" width="12.140625" style="5" customWidth="1"/>
    <col min="9" max="9" width="11.7109375" style="5" customWidth="1"/>
    <col min="10" max="10" width="12.42578125" style="5" customWidth="1"/>
    <col min="11" max="11" width="12.28515625" style="5" customWidth="1"/>
    <col min="12" max="12" width="12.42578125" style="5" customWidth="1"/>
    <col min="13" max="13" width="12.140625" style="5" customWidth="1"/>
    <col min="14" max="15" width="11.140625" style="5" customWidth="1"/>
    <col min="16" max="16" width="12.7109375" style="5" customWidth="1" collapsed="1"/>
    <col min="17" max="17" width="12.42578125" style="5" customWidth="1"/>
    <col min="18" max="18" width="12.28515625" style="5" customWidth="1"/>
    <col min="19" max="19" width="13.28515625" style="5" bestFit="1" customWidth="1"/>
    <col min="20" max="20" width="12.85546875" style="5" bestFit="1" customWidth="1"/>
    <col min="21" max="21" width="12.140625" style="5" bestFit="1" customWidth="1"/>
    <col min="22" max="22" width="11.5703125" style="5" customWidth="1"/>
    <col min="23" max="16384" width="9.140625" style="5"/>
  </cols>
  <sheetData>
    <row r="1" spans="1:24" x14ac:dyDescent="0.25">
      <c r="C1" s="5" t="s">
        <v>82</v>
      </c>
    </row>
    <row r="2" spans="1:24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  <c r="V2" s="15"/>
      <c r="W2" s="52"/>
      <c r="X2" s="52"/>
    </row>
    <row r="3" spans="1:24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5"/>
      <c r="W3" s="52"/>
      <c r="X3" s="52"/>
    </row>
    <row r="4" spans="1:24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/>
      <c r="V4" s="15"/>
      <c r="W4" s="52"/>
      <c r="X4" s="52"/>
    </row>
    <row r="5" spans="1:24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5"/>
      <c r="V5" s="15"/>
      <c r="W5" s="52"/>
      <c r="X5" s="52"/>
    </row>
    <row r="6" spans="1:24" x14ac:dyDescent="0.25">
      <c r="B6" s="17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51"/>
      <c r="T6" s="17"/>
      <c r="U6" s="15"/>
      <c r="V6" s="15"/>
      <c r="W6" s="52"/>
      <c r="X6" s="52"/>
    </row>
    <row r="7" spans="1:24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5"/>
      <c r="V7" s="15"/>
      <c r="W7" s="52"/>
      <c r="X7" s="52"/>
    </row>
    <row r="8" spans="1:24" ht="12.75" hidden="1" customHeigh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W8" s="52"/>
      <c r="X8" s="52"/>
    </row>
    <row r="9" spans="1:24" hidden="1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W9" s="52"/>
      <c r="X9" s="52"/>
    </row>
    <row r="10" spans="1:24" s="11" customFormat="1" ht="33.75" customHeight="1" x14ac:dyDescent="0.2">
      <c r="B10" s="7" t="s">
        <v>12</v>
      </c>
      <c r="C10" s="8" t="s">
        <v>15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  <c r="I10" s="8" t="s">
        <v>14</v>
      </c>
      <c r="J10" s="8" t="s">
        <v>6</v>
      </c>
      <c r="K10" s="8" t="s">
        <v>7</v>
      </c>
      <c r="L10" s="8" t="s">
        <v>81</v>
      </c>
      <c r="M10" s="8" t="s">
        <v>16</v>
      </c>
      <c r="N10" s="8" t="s">
        <v>8</v>
      </c>
      <c r="O10" s="8" t="s">
        <v>9</v>
      </c>
      <c r="P10" s="8" t="s">
        <v>10</v>
      </c>
      <c r="Q10" s="8" t="s">
        <v>11</v>
      </c>
      <c r="R10" s="8" t="s">
        <v>75</v>
      </c>
      <c r="S10" s="9" t="s">
        <v>80</v>
      </c>
      <c r="T10" s="9" t="s">
        <v>79</v>
      </c>
      <c r="U10" s="9" t="s">
        <v>20</v>
      </c>
      <c r="V10" s="10" t="s">
        <v>21</v>
      </c>
      <c r="W10" s="53"/>
      <c r="X10" s="53"/>
    </row>
    <row r="11" spans="1:24" ht="3" customHeight="1" thickBot="1" x14ac:dyDescent="0.3">
      <c r="B11" s="19"/>
      <c r="C11" s="20"/>
      <c r="D11" s="20"/>
      <c r="E11" s="20"/>
      <c r="F11" s="20"/>
      <c r="G11" s="20"/>
      <c r="H11" s="20"/>
      <c r="I11" s="20"/>
      <c r="J11" s="20"/>
      <c r="K11" s="1"/>
      <c r="L11" s="1"/>
      <c r="M11" s="20"/>
      <c r="N11" s="20"/>
      <c r="O11" s="20"/>
      <c r="P11" s="20"/>
      <c r="Q11" s="20"/>
      <c r="R11" s="1"/>
      <c r="S11" s="1"/>
      <c r="T11" s="1"/>
      <c r="U11" s="1"/>
      <c r="V11" s="1"/>
      <c r="W11" s="52"/>
      <c r="X11" s="52"/>
    </row>
    <row r="12" spans="1:24" ht="12" customHeight="1" outlineLevel="1" x14ac:dyDescent="0.25">
      <c r="A12" s="47">
        <v>511101</v>
      </c>
      <c r="B12" s="21" t="s">
        <v>65</v>
      </c>
      <c r="C12" s="22">
        <v>1618080.3729999999</v>
      </c>
      <c r="D12" s="22">
        <v>519333.44199999998</v>
      </c>
      <c r="E12" s="22">
        <v>94763.219500000007</v>
      </c>
      <c r="F12" s="22">
        <v>1177811.3620000002</v>
      </c>
      <c r="G12" s="22">
        <v>941120.04650000005</v>
      </c>
      <c r="H12" s="22">
        <v>902674.10649999999</v>
      </c>
      <c r="I12" s="22">
        <v>1367492.5085</v>
      </c>
      <c r="J12" s="22">
        <v>1512227.683</v>
      </c>
      <c r="K12" s="16">
        <v>-4686641</v>
      </c>
      <c r="L12" s="2">
        <v>976874.95</v>
      </c>
      <c r="M12" s="22">
        <v>14106515.348000001</v>
      </c>
      <c r="N12" s="22">
        <v>8657139.112999998</v>
      </c>
      <c r="O12" s="22">
        <v>10181440.5725</v>
      </c>
      <c r="P12" s="22">
        <v>2075472.551</v>
      </c>
      <c r="Q12" s="22">
        <v>2457676.0184999998</v>
      </c>
      <c r="R12" s="22">
        <v>7180792.4804999996</v>
      </c>
      <c r="S12" s="2">
        <f>SUM(C12:R12)</f>
        <v>49082772.774499997</v>
      </c>
      <c r="T12" s="2">
        <v>47960753.337784976</v>
      </c>
      <c r="U12" s="16">
        <f t="shared" ref="U12:U21" si="0">S12-T12</f>
        <v>1122019.4367150217</v>
      </c>
      <c r="V12" s="35">
        <f t="shared" ref="V12:V21" si="1">IF(T12=0,100%,U12/T12)</f>
        <v>2.3394533209532799E-2</v>
      </c>
      <c r="W12" s="52"/>
      <c r="X12" s="52"/>
    </row>
    <row r="13" spans="1:24" ht="12" customHeight="1" outlineLevel="1" x14ac:dyDescent="0.25">
      <c r="A13" s="48">
        <v>511202</v>
      </c>
      <c r="B13" s="21" t="s">
        <v>66</v>
      </c>
      <c r="C13" s="23">
        <v>0</v>
      </c>
      <c r="D13" s="23">
        <v>0</v>
      </c>
      <c r="E13" s="23">
        <v>0</v>
      </c>
      <c r="F13" s="23">
        <v>50000</v>
      </c>
      <c r="G13" s="23">
        <v>0</v>
      </c>
      <c r="H13" s="24">
        <v>28410</v>
      </c>
      <c r="I13" s="23">
        <v>0</v>
      </c>
      <c r="J13" s="4">
        <v>0</v>
      </c>
      <c r="K13" s="4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4">
        <v>0</v>
      </c>
      <c r="S13" s="4">
        <f t="shared" ref="S13:S21" si="2">SUM(C13:R13)</f>
        <v>78410</v>
      </c>
      <c r="T13" s="4">
        <v>0</v>
      </c>
      <c r="U13" s="45">
        <f t="shared" si="0"/>
        <v>78410</v>
      </c>
      <c r="V13" s="35">
        <v>0</v>
      </c>
      <c r="W13" s="52"/>
      <c r="X13" s="52"/>
    </row>
    <row r="14" spans="1:24" ht="12" customHeight="1" outlineLevel="1" x14ac:dyDescent="0.25">
      <c r="A14" s="48">
        <v>511301</v>
      </c>
      <c r="B14" s="21" t="s">
        <v>67</v>
      </c>
      <c r="C14" s="23">
        <v>0</v>
      </c>
      <c r="D14" s="23">
        <v>0</v>
      </c>
      <c r="E14" s="23">
        <v>0</v>
      </c>
      <c r="F14" s="23">
        <v>2000</v>
      </c>
      <c r="G14" s="23">
        <v>0</v>
      </c>
      <c r="H14" s="24">
        <v>0</v>
      </c>
      <c r="I14" s="23">
        <v>0</v>
      </c>
      <c r="J14" s="4">
        <v>721</v>
      </c>
      <c r="K14" s="4">
        <v>0</v>
      </c>
      <c r="L14" s="23">
        <v>0</v>
      </c>
      <c r="M14" s="23">
        <v>343020.43</v>
      </c>
      <c r="N14" s="23">
        <v>88215.21</v>
      </c>
      <c r="O14" s="23">
        <v>309305.83999999997</v>
      </c>
      <c r="P14" s="23">
        <v>0</v>
      </c>
      <c r="Q14" s="23">
        <v>0</v>
      </c>
      <c r="R14" s="4">
        <v>23270</v>
      </c>
      <c r="S14" s="4">
        <f t="shared" si="2"/>
        <v>766532.48</v>
      </c>
      <c r="T14" s="4">
        <v>764676.48</v>
      </c>
      <c r="U14" s="45">
        <f t="shared" si="0"/>
        <v>1856</v>
      </c>
      <c r="V14" s="35">
        <f t="shared" si="1"/>
        <v>2.4271702459058241E-3</v>
      </c>
      <c r="W14" s="52"/>
      <c r="X14" s="52"/>
    </row>
    <row r="15" spans="1:24" ht="12" customHeight="1" outlineLevel="1" x14ac:dyDescent="0.25">
      <c r="A15" s="48">
        <v>512101</v>
      </c>
      <c r="B15" s="21" t="s">
        <v>68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4">
        <v>0</v>
      </c>
      <c r="I15" s="23">
        <v>0</v>
      </c>
      <c r="J15" s="4">
        <v>0</v>
      </c>
      <c r="K15" s="4">
        <v>2626847.9699999997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4">
        <v>0</v>
      </c>
      <c r="S15" s="4">
        <f t="shared" si="2"/>
        <v>2626847.9699999997</v>
      </c>
      <c r="T15" s="4">
        <v>2579020</v>
      </c>
      <c r="U15" s="45">
        <f t="shared" si="0"/>
        <v>47827.969999999739</v>
      </c>
      <c r="V15" s="35">
        <f>IF(T15=0,100%,U15/T15)</f>
        <v>1.8545017099518321E-2</v>
      </c>
      <c r="W15" s="52"/>
      <c r="X15" s="52"/>
    </row>
    <row r="16" spans="1:24" ht="12" customHeight="1" outlineLevel="1" x14ac:dyDescent="0.25">
      <c r="A16" s="48">
        <v>512401</v>
      </c>
      <c r="B16" s="21" t="s">
        <v>69</v>
      </c>
      <c r="C16" s="23">
        <v>222091.32226799999</v>
      </c>
      <c r="D16" s="23">
        <v>57808.094303999998</v>
      </c>
      <c r="E16" s="23">
        <v>13669.503486</v>
      </c>
      <c r="F16" s="23">
        <v>167375.82219800001</v>
      </c>
      <c r="G16" s="23">
        <v>133993.06989099999</v>
      </c>
      <c r="H16" s="24">
        <v>116898.830592</v>
      </c>
      <c r="I16" s="23">
        <v>195553.38197400002</v>
      </c>
      <c r="J16" s="4">
        <v>216538.15243400002</v>
      </c>
      <c r="K16" s="4">
        <v>0</v>
      </c>
      <c r="L16" s="23">
        <v>140906.105904</v>
      </c>
      <c r="M16" s="23">
        <v>1925046.424755</v>
      </c>
      <c r="N16" s="23">
        <v>1204367.9489520001</v>
      </c>
      <c r="O16" s="23">
        <v>1429812.2340149998</v>
      </c>
      <c r="P16" s="23">
        <v>289010.98800499999</v>
      </c>
      <c r="Q16" s="23">
        <v>337767.33861799998</v>
      </c>
      <c r="R16" s="4">
        <v>1025898.6743449999</v>
      </c>
      <c r="S16" s="4">
        <f>SUM(C16:R16)</f>
        <v>7476737.8917410001</v>
      </c>
      <c r="T16" s="4">
        <v>7642821.3418400269</v>
      </c>
      <c r="U16" s="45">
        <f t="shared" si="0"/>
        <v>-166083.45009902678</v>
      </c>
      <c r="V16" s="35">
        <f t="shared" si="1"/>
        <v>-2.1730646664447847E-2</v>
      </c>
      <c r="W16" s="52"/>
      <c r="X16" s="52"/>
    </row>
    <row r="17" spans="1:24" ht="12" hidden="1" customHeight="1" outlineLevel="1" x14ac:dyDescent="0.25">
      <c r="A17" s="48">
        <v>512402</v>
      </c>
      <c r="B17" s="21" t="s">
        <v>70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4">
        <v>0</v>
      </c>
      <c r="I17" s="23">
        <v>0</v>
      </c>
      <c r="J17" s="4">
        <v>0</v>
      </c>
      <c r="K17" s="4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4">
        <v>0</v>
      </c>
      <c r="S17" s="4">
        <f t="shared" si="2"/>
        <v>0</v>
      </c>
      <c r="T17" s="4">
        <v>0</v>
      </c>
      <c r="U17" s="45">
        <f t="shared" si="0"/>
        <v>0</v>
      </c>
      <c r="V17" s="35">
        <v>0</v>
      </c>
      <c r="W17" s="52"/>
      <c r="X17" s="52"/>
    </row>
    <row r="18" spans="1:24" ht="12" customHeight="1" outlineLevel="1" x14ac:dyDescent="0.25">
      <c r="A18" s="48">
        <v>512501</v>
      </c>
      <c r="B18" s="21" t="s">
        <v>71</v>
      </c>
      <c r="C18" s="23">
        <v>0</v>
      </c>
      <c r="D18" s="23">
        <v>0</v>
      </c>
      <c r="E18" s="23">
        <v>0</v>
      </c>
      <c r="F18" s="23">
        <v>33100</v>
      </c>
      <c r="G18" s="23">
        <v>0</v>
      </c>
      <c r="H18" s="24">
        <v>0</v>
      </c>
      <c r="I18" s="23">
        <v>0</v>
      </c>
      <c r="J18" s="4">
        <v>0</v>
      </c>
      <c r="K18" s="4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4">
        <v>0</v>
      </c>
      <c r="S18" s="4">
        <f t="shared" si="2"/>
        <v>33100</v>
      </c>
      <c r="T18" s="4">
        <v>11770</v>
      </c>
      <c r="U18" s="45">
        <f t="shared" si="0"/>
        <v>21330</v>
      </c>
      <c r="V18" s="35">
        <f t="shared" si="1"/>
        <v>1.8122344944774851</v>
      </c>
      <c r="W18" s="52"/>
      <c r="X18" s="52"/>
    </row>
    <row r="19" spans="1:24" ht="12" customHeight="1" outlineLevel="1" x14ac:dyDescent="0.25">
      <c r="A19" s="48">
        <v>512601</v>
      </c>
      <c r="B19" s="21" t="s">
        <v>72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4">
        <v>0</v>
      </c>
      <c r="I19" s="23">
        <v>0</v>
      </c>
      <c r="J19" s="4">
        <v>0</v>
      </c>
      <c r="K19" s="4">
        <v>123661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4">
        <v>0</v>
      </c>
      <c r="S19" s="4">
        <f t="shared" si="2"/>
        <v>123661</v>
      </c>
      <c r="T19" s="4">
        <v>123661</v>
      </c>
      <c r="U19" s="45">
        <f t="shared" si="0"/>
        <v>0</v>
      </c>
      <c r="V19" s="35">
        <f t="shared" si="1"/>
        <v>0</v>
      </c>
      <c r="W19" s="52"/>
      <c r="X19" s="52"/>
    </row>
    <row r="20" spans="1:24" ht="12" hidden="1" customHeight="1" outlineLevel="1" x14ac:dyDescent="0.25">
      <c r="A20" s="48">
        <v>512602</v>
      </c>
      <c r="B20" s="21" t="s">
        <v>73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4">
        <v>0</v>
      </c>
      <c r="I20" s="23">
        <v>0</v>
      </c>
      <c r="J20" s="4">
        <v>0</v>
      </c>
      <c r="K20" s="4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4">
        <v>0</v>
      </c>
      <c r="S20" s="4">
        <f t="shared" si="2"/>
        <v>0</v>
      </c>
      <c r="T20" s="4">
        <v>0</v>
      </c>
      <c r="U20" s="45">
        <f t="shared" si="0"/>
        <v>0</v>
      </c>
      <c r="V20" s="35">
        <v>0</v>
      </c>
      <c r="W20" s="52"/>
      <c r="X20" s="52"/>
    </row>
    <row r="21" spans="1:24" ht="12" customHeight="1" outlineLevel="1" x14ac:dyDescent="0.25">
      <c r="A21" s="48">
        <v>512701</v>
      </c>
      <c r="B21" s="21" t="s">
        <v>74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4">
        <v>0</v>
      </c>
      <c r="I21" s="23">
        <v>0</v>
      </c>
      <c r="J21" s="4">
        <v>0</v>
      </c>
      <c r="K21" s="4">
        <v>251522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4">
        <v>0</v>
      </c>
      <c r="S21" s="4">
        <f t="shared" si="2"/>
        <v>251522</v>
      </c>
      <c r="T21" s="4">
        <v>251522</v>
      </c>
      <c r="U21" s="45">
        <f t="shared" si="0"/>
        <v>0</v>
      </c>
      <c r="V21" s="35">
        <f t="shared" si="1"/>
        <v>0</v>
      </c>
      <c r="W21" s="52"/>
      <c r="X21" s="52"/>
    </row>
    <row r="22" spans="1:24" s="12" customFormat="1" ht="12" customHeight="1" outlineLevel="1" x14ac:dyDescent="0.25">
      <c r="A22" s="49"/>
      <c r="B22" s="25" t="s">
        <v>0</v>
      </c>
      <c r="C22" s="26">
        <f t="shared" ref="C22:U22" si="3">SUM(C12:C21)</f>
        <v>1840171.695268</v>
      </c>
      <c r="D22" s="26">
        <f t="shared" si="3"/>
        <v>577141.53630399995</v>
      </c>
      <c r="E22" s="26">
        <f t="shared" si="3"/>
        <v>108432.72298600001</v>
      </c>
      <c r="F22" s="26">
        <f t="shared" si="3"/>
        <v>1430287.1841980002</v>
      </c>
      <c r="G22" s="26">
        <f t="shared" si="3"/>
        <v>1075113.1163910001</v>
      </c>
      <c r="H22" s="26">
        <f t="shared" si="3"/>
        <v>1047982.937092</v>
      </c>
      <c r="I22" s="26">
        <f t="shared" si="3"/>
        <v>1563045.890474</v>
      </c>
      <c r="J22" s="26">
        <f t="shared" si="3"/>
        <v>1729486.835434</v>
      </c>
      <c r="K22" s="26">
        <f t="shared" si="3"/>
        <v>-1684610.0300000003</v>
      </c>
      <c r="L22" s="26">
        <f t="shared" si="3"/>
        <v>1117781.0559040001</v>
      </c>
      <c r="M22" s="26">
        <f t="shared" si="3"/>
        <v>16374582.202755</v>
      </c>
      <c r="N22" s="26">
        <f t="shared" si="3"/>
        <v>9949722.2719519995</v>
      </c>
      <c r="O22" s="26">
        <f t="shared" si="3"/>
        <v>11920558.646514999</v>
      </c>
      <c r="P22" s="26">
        <f t="shared" si="3"/>
        <v>2364483.5390050001</v>
      </c>
      <c r="Q22" s="26">
        <f t="shared" si="3"/>
        <v>2795443.3571179998</v>
      </c>
      <c r="R22" s="26">
        <f t="shared" si="3"/>
        <v>8229961.1548449993</v>
      </c>
      <c r="S22" s="26">
        <f t="shared" si="3"/>
        <v>60439584.116240993</v>
      </c>
      <c r="T22" s="26">
        <f t="shared" si="3"/>
        <v>59334224.159625001</v>
      </c>
      <c r="U22" s="46">
        <f t="shared" si="3"/>
        <v>1105359.9566159947</v>
      </c>
      <c r="V22" s="42">
        <f>IF(T22=0,100%,U22/T22)</f>
        <v>1.8629382489982166E-2</v>
      </c>
      <c r="W22" s="54"/>
      <c r="X22" s="54"/>
    </row>
    <row r="23" spans="1:24" ht="12" customHeight="1" outlineLevel="1" x14ac:dyDescent="0.25">
      <c r="A23" s="48">
        <v>521201</v>
      </c>
      <c r="B23" s="21" t="s">
        <v>38</v>
      </c>
      <c r="C23" s="23">
        <v>710</v>
      </c>
      <c r="D23" s="23">
        <v>45000</v>
      </c>
      <c r="E23" s="23">
        <v>0</v>
      </c>
      <c r="F23" s="23">
        <v>156000</v>
      </c>
      <c r="G23" s="23">
        <v>100000</v>
      </c>
      <c r="H23" s="23">
        <v>0</v>
      </c>
      <c r="I23" s="23">
        <v>0</v>
      </c>
      <c r="J23" s="4">
        <v>1968224</v>
      </c>
      <c r="K23" s="4">
        <v>42000</v>
      </c>
      <c r="L23" s="23">
        <v>360000</v>
      </c>
      <c r="M23" s="23">
        <v>14131088</v>
      </c>
      <c r="N23" s="23">
        <v>0</v>
      </c>
      <c r="O23" s="23">
        <v>400000</v>
      </c>
      <c r="P23" s="23">
        <v>64000</v>
      </c>
      <c r="Q23" s="23">
        <v>0</v>
      </c>
      <c r="R23" s="4">
        <v>36500</v>
      </c>
      <c r="S23" s="4">
        <f t="shared" ref="S23:S31" si="4">SUM(C23:R23)</f>
        <v>17303522</v>
      </c>
      <c r="T23" s="4">
        <v>17861284.850000001</v>
      </c>
      <c r="U23" s="45">
        <f t="shared" ref="U23:U31" si="5">S23-T23</f>
        <v>-557762.85000000149</v>
      </c>
      <c r="V23" s="35">
        <f t="shared" ref="V23:V31" si="6">IF(T23=0,100%,U23/T23)</f>
        <v>-3.1227476336899776E-2</v>
      </c>
      <c r="W23" s="52"/>
      <c r="X23" s="52"/>
    </row>
    <row r="24" spans="1:24" ht="12" customHeight="1" outlineLevel="1" x14ac:dyDescent="0.25">
      <c r="A24" s="48">
        <v>521202</v>
      </c>
      <c r="B24" s="21" t="s">
        <v>39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1738181</v>
      </c>
      <c r="I24" s="23">
        <v>0</v>
      </c>
      <c r="J24" s="4">
        <v>0</v>
      </c>
      <c r="K24" s="4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4">
        <v>0</v>
      </c>
      <c r="S24" s="4">
        <f t="shared" si="4"/>
        <v>1738181</v>
      </c>
      <c r="T24" s="4">
        <v>1738181</v>
      </c>
      <c r="U24" s="45">
        <f t="shared" si="5"/>
        <v>0</v>
      </c>
      <c r="V24" s="35">
        <f t="shared" si="6"/>
        <v>0</v>
      </c>
      <c r="W24" s="52"/>
      <c r="X24" s="52"/>
    </row>
    <row r="25" spans="1:24" ht="12" customHeight="1" outlineLevel="1" x14ac:dyDescent="0.25">
      <c r="A25" s="48">
        <v>521203</v>
      </c>
      <c r="B25" s="21" t="s">
        <v>40</v>
      </c>
      <c r="C25" s="23">
        <v>0</v>
      </c>
      <c r="D25" s="23">
        <v>0</v>
      </c>
      <c r="E25" s="23">
        <v>0</v>
      </c>
      <c r="F25" s="23">
        <v>0</v>
      </c>
      <c r="G25" s="23">
        <v>185083</v>
      </c>
      <c r="H25" s="23">
        <v>0</v>
      </c>
      <c r="I25" s="23">
        <v>0</v>
      </c>
      <c r="J25" s="4">
        <v>0</v>
      </c>
      <c r="K25" s="4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4">
        <v>0</v>
      </c>
      <c r="S25" s="4">
        <f t="shared" si="4"/>
        <v>185083</v>
      </c>
      <c r="T25" s="4">
        <v>185083</v>
      </c>
      <c r="U25" s="45">
        <f t="shared" si="5"/>
        <v>0</v>
      </c>
      <c r="V25" s="35">
        <f t="shared" si="6"/>
        <v>0</v>
      </c>
      <c r="W25" s="52"/>
      <c r="X25" s="52"/>
    </row>
    <row r="26" spans="1:24" ht="12" customHeight="1" outlineLevel="1" x14ac:dyDescent="0.25">
      <c r="A26" s="48">
        <v>521204</v>
      </c>
      <c r="B26" s="21" t="s">
        <v>41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4">
        <v>0</v>
      </c>
      <c r="K26" s="4">
        <v>0</v>
      </c>
      <c r="L26" s="23">
        <v>100000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4">
        <v>0</v>
      </c>
      <c r="S26" s="4">
        <f t="shared" si="4"/>
        <v>100000</v>
      </c>
      <c r="T26" s="4">
        <v>280031</v>
      </c>
      <c r="U26" s="45">
        <f t="shared" si="5"/>
        <v>-180031</v>
      </c>
      <c r="V26" s="35">
        <f t="shared" si="6"/>
        <v>-0.64289667929622074</v>
      </c>
      <c r="W26" s="52"/>
      <c r="X26" s="52"/>
    </row>
    <row r="27" spans="1:24" ht="12" customHeight="1" outlineLevel="1" x14ac:dyDescent="0.25">
      <c r="A27" s="48">
        <v>521207</v>
      </c>
      <c r="B27" s="21" t="s">
        <v>42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4">
        <v>0</v>
      </c>
      <c r="K27" s="4">
        <v>0</v>
      </c>
      <c r="L27" s="23">
        <v>600000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4">
        <v>0</v>
      </c>
      <c r="S27" s="4">
        <f t="shared" si="4"/>
        <v>600000</v>
      </c>
      <c r="T27" s="4">
        <v>600000</v>
      </c>
      <c r="U27" s="45">
        <f t="shared" si="5"/>
        <v>0</v>
      </c>
      <c r="V27" s="35">
        <f t="shared" si="6"/>
        <v>0</v>
      </c>
      <c r="W27" s="52"/>
      <c r="X27" s="52"/>
    </row>
    <row r="28" spans="1:24" ht="12" customHeight="1" outlineLevel="1" x14ac:dyDescent="0.25">
      <c r="A28" s="48">
        <v>521208</v>
      </c>
      <c r="B28" s="21" t="s">
        <v>43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4">
        <v>0</v>
      </c>
      <c r="K28" s="4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4">
        <v>12223499</v>
      </c>
      <c r="S28" s="4">
        <f t="shared" si="4"/>
        <v>12223499</v>
      </c>
      <c r="T28" s="4">
        <v>10691041</v>
      </c>
      <c r="U28" s="45">
        <f t="shared" si="5"/>
        <v>1532458</v>
      </c>
      <c r="V28" s="35">
        <f>IF(T28=0,100%,U28/T28)</f>
        <v>0.14334039126779141</v>
      </c>
      <c r="W28" s="52"/>
      <c r="X28" s="52"/>
    </row>
    <row r="29" spans="1:24" ht="12" customHeight="1" outlineLevel="1" x14ac:dyDescent="0.25">
      <c r="A29" s="48">
        <v>521209</v>
      </c>
      <c r="B29" s="21" t="s">
        <v>44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4">
        <v>0</v>
      </c>
      <c r="K29" s="4">
        <v>0</v>
      </c>
      <c r="L29" s="23">
        <v>0</v>
      </c>
      <c r="M29" s="23">
        <v>50142</v>
      </c>
      <c r="N29" s="23">
        <v>0</v>
      </c>
      <c r="O29" s="23">
        <v>0</v>
      </c>
      <c r="P29" s="23">
        <v>0</v>
      </c>
      <c r="Q29" s="23">
        <v>0</v>
      </c>
      <c r="R29" s="4">
        <v>0</v>
      </c>
      <c r="S29" s="4">
        <f t="shared" si="4"/>
        <v>50142</v>
      </c>
      <c r="T29" s="4">
        <v>50142</v>
      </c>
      <c r="U29" s="45">
        <f t="shared" si="5"/>
        <v>0</v>
      </c>
      <c r="V29" s="35">
        <f t="shared" si="6"/>
        <v>0</v>
      </c>
      <c r="W29" s="52"/>
      <c r="X29" s="52"/>
    </row>
    <row r="30" spans="1:24" ht="12" customHeight="1" x14ac:dyDescent="0.25">
      <c r="A30" s="48">
        <v>523301</v>
      </c>
      <c r="B30" s="33" t="s">
        <v>24</v>
      </c>
      <c r="C30" s="23">
        <v>0</v>
      </c>
      <c r="D30" s="23">
        <v>0</v>
      </c>
      <c r="E30" s="23">
        <v>0</v>
      </c>
      <c r="F30" s="23">
        <v>222000</v>
      </c>
      <c r="G30" s="23">
        <v>0</v>
      </c>
      <c r="H30" s="23">
        <v>0</v>
      </c>
      <c r="I30" s="23">
        <v>0</v>
      </c>
      <c r="J30" s="4">
        <v>0</v>
      </c>
      <c r="K30" s="4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4">
        <v>0</v>
      </c>
      <c r="S30" s="4">
        <f t="shared" si="4"/>
        <v>222000</v>
      </c>
      <c r="T30" s="4">
        <v>157820</v>
      </c>
      <c r="U30" s="45">
        <f t="shared" si="5"/>
        <v>64180</v>
      </c>
      <c r="V30" s="35">
        <f t="shared" si="6"/>
        <v>0.40666582182232924</v>
      </c>
      <c r="W30" s="52"/>
      <c r="X30" s="52"/>
    </row>
    <row r="31" spans="1:24" ht="12" customHeight="1" outlineLevel="1" x14ac:dyDescent="0.25">
      <c r="A31" s="48">
        <v>523851</v>
      </c>
      <c r="B31" s="21" t="s">
        <v>46</v>
      </c>
      <c r="C31" s="23">
        <v>0</v>
      </c>
      <c r="D31" s="23">
        <v>0</v>
      </c>
      <c r="E31" s="23">
        <v>0</v>
      </c>
      <c r="F31" s="23">
        <v>6366</v>
      </c>
      <c r="G31" s="23">
        <v>0</v>
      </c>
      <c r="H31" s="23">
        <v>0</v>
      </c>
      <c r="I31" s="23">
        <v>0</v>
      </c>
      <c r="J31" s="4">
        <v>0</v>
      </c>
      <c r="K31" s="4">
        <v>0</v>
      </c>
      <c r="L31" s="23">
        <v>0</v>
      </c>
      <c r="M31" s="23">
        <v>16500000</v>
      </c>
      <c r="N31" s="23">
        <v>90000</v>
      </c>
      <c r="O31" s="23">
        <v>77000</v>
      </c>
      <c r="P31" s="23">
        <v>0</v>
      </c>
      <c r="Q31" s="23">
        <v>0</v>
      </c>
      <c r="R31" s="4">
        <v>0</v>
      </c>
      <c r="S31" s="4">
        <f t="shared" si="4"/>
        <v>16673366</v>
      </c>
      <c r="T31" s="4">
        <v>16173366</v>
      </c>
      <c r="U31" s="45">
        <f t="shared" si="5"/>
        <v>500000</v>
      </c>
      <c r="V31" s="35">
        <f t="shared" si="6"/>
        <v>3.0915024120520121E-2</v>
      </c>
      <c r="W31" s="52"/>
      <c r="X31" s="52"/>
    </row>
    <row r="32" spans="1:24" s="13" customFormat="1" ht="12" customHeight="1" outlineLevel="1" x14ac:dyDescent="0.25">
      <c r="A32" s="50"/>
      <c r="B32" s="25" t="s">
        <v>17</v>
      </c>
      <c r="C32" s="26">
        <f>SUM(C23:C31)</f>
        <v>710</v>
      </c>
      <c r="D32" s="26">
        <f t="shared" ref="D32" si="7">SUM(D23:D31)</f>
        <v>45000</v>
      </c>
      <c r="E32" s="26">
        <f t="shared" ref="E32" si="8">SUM(E23:E31)</f>
        <v>0</v>
      </c>
      <c r="F32" s="26">
        <f t="shared" ref="F32" si="9">SUM(F23:F31)</f>
        <v>384366</v>
      </c>
      <c r="G32" s="26">
        <f t="shared" ref="G32" si="10">SUM(G23:G31)</f>
        <v>285083</v>
      </c>
      <c r="H32" s="26">
        <f t="shared" ref="H32" si="11">SUM(H23:H31)</f>
        <v>1738181</v>
      </c>
      <c r="I32" s="26">
        <f t="shared" ref="I32" si="12">SUM(I23:I31)</f>
        <v>0</v>
      </c>
      <c r="J32" s="26">
        <f t="shared" ref="J32" si="13">SUM(J23:J31)</f>
        <v>1968224</v>
      </c>
      <c r="K32" s="26">
        <f t="shared" ref="K32" si="14">SUM(K23:K31)</f>
        <v>42000</v>
      </c>
      <c r="L32" s="26">
        <f t="shared" ref="L32" si="15">SUM(L23:L31)</f>
        <v>1060000</v>
      </c>
      <c r="M32" s="26">
        <f t="shared" ref="M32" si="16">SUM(M23:M31)</f>
        <v>30681230</v>
      </c>
      <c r="N32" s="26">
        <f t="shared" ref="N32" si="17">SUM(N23:N31)</f>
        <v>90000</v>
      </c>
      <c r="O32" s="26">
        <f t="shared" ref="O32" si="18">SUM(O23:O31)</f>
        <v>477000</v>
      </c>
      <c r="P32" s="26">
        <f t="shared" ref="P32" si="19">SUM(P23:P31)</f>
        <v>64000</v>
      </c>
      <c r="Q32" s="26">
        <f t="shared" ref="Q32" si="20">SUM(Q23:Q31)</f>
        <v>0</v>
      </c>
      <c r="R32" s="26">
        <f t="shared" ref="R32" si="21">SUM(R23:R31)</f>
        <v>12259999</v>
      </c>
      <c r="S32" s="26">
        <f t="shared" ref="S32" si="22">SUM(S23:S31)</f>
        <v>49095793</v>
      </c>
      <c r="T32" s="26">
        <f>SUM(T23:T31)</f>
        <v>47736948.850000001</v>
      </c>
      <c r="U32" s="46">
        <f>SUM(U23:U31)</f>
        <v>1358844.1499999985</v>
      </c>
      <c r="V32" s="42">
        <f>IF(T32=0,100%,U32/T32)</f>
        <v>2.8465249303422927E-2</v>
      </c>
      <c r="W32" s="52"/>
      <c r="X32" s="52"/>
    </row>
    <row r="33" spans="1:24" ht="12" customHeight="1" outlineLevel="1" x14ac:dyDescent="0.25">
      <c r="A33" s="48">
        <v>521212</v>
      </c>
      <c r="B33" s="21" t="s">
        <v>45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4">
        <v>0</v>
      </c>
      <c r="K33" s="4">
        <v>0</v>
      </c>
      <c r="L33" s="23">
        <v>0</v>
      </c>
      <c r="M33" s="23">
        <v>0</v>
      </c>
      <c r="N33" s="23">
        <v>11065703</v>
      </c>
      <c r="O33" s="23">
        <v>32139085</v>
      </c>
      <c r="P33" s="23">
        <v>0</v>
      </c>
      <c r="Q33" s="23">
        <v>0</v>
      </c>
      <c r="R33" s="4">
        <v>51542</v>
      </c>
      <c r="S33" s="4">
        <f t="shared" ref="S33:S44" si="23">SUM(C33:R33)</f>
        <v>43256330</v>
      </c>
      <c r="T33" s="4">
        <v>34740336.82</v>
      </c>
      <c r="U33" s="45">
        <f t="shared" ref="U33:U44" si="24">S33-T33</f>
        <v>8515993.1799999997</v>
      </c>
      <c r="V33" s="35">
        <f>IF(T33=0,100%,U33/T33)</f>
        <v>0.24513271774317816</v>
      </c>
      <c r="W33" s="52"/>
      <c r="X33" s="52"/>
    </row>
    <row r="34" spans="1:24" ht="12" customHeight="1" outlineLevel="1" x14ac:dyDescent="0.25">
      <c r="A34" s="48">
        <v>522202</v>
      </c>
      <c r="B34" s="33" t="s">
        <v>47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4">
        <v>0</v>
      </c>
      <c r="K34" s="4">
        <v>0</v>
      </c>
      <c r="L34" s="23">
        <v>0</v>
      </c>
      <c r="M34" s="23">
        <v>0</v>
      </c>
      <c r="N34" s="23">
        <v>0</v>
      </c>
      <c r="O34" s="23">
        <v>66425</v>
      </c>
      <c r="P34" s="23">
        <v>0</v>
      </c>
      <c r="Q34" s="23">
        <v>0</v>
      </c>
      <c r="R34" s="4">
        <v>0</v>
      </c>
      <c r="S34" s="4">
        <f t="shared" si="23"/>
        <v>66425</v>
      </c>
      <c r="T34" s="4">
        <v>61500</v>
      </c>
      <c r="U34" s="45">
        <f t="shared" si="24"/>
        <v>4925</v>
      </c>
      <c r="V34" s="35">
        <f t="shared" ref="V34:V44" si="25">IF(T34=0,100%,U34/T34)</f>
        <v>8.0081300813008127E-2</v>
      </c>
      <c r="W34" s="52"/>
      <c r="X34" s="52"/>
    </row>
    <row r="35" spans="1:24" ht="12" customHeight="1" outlineLevel="1" x14ac:dyDescent="0.25">
      <c r="A35" s="48">
        <v>522301</v>
      </c>
      <c r="B35" s="21" t="s">
        <v>48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4">
        <v>0</v>
      </c>
      <c r="K35" s="4">
        <v>0</v>
      </c>
      <c r="L35" s="23">
        <v>0</v>
      </c>
      <c r="M35" s="23">
        <v>0</v>
      </c>
      <c r="N35" s="23">
        <v>0</v>
      </c>
      <c r="O35" s="23">
        <v>340000</v>
      </c>
      <c r="P35" s="23">
        <v>0</v>
      </c>
      <c r="Q35" s="23">
        <v>0</v>
      </c>
      <c r="R35" s="4">
        <v>0</v>
      </c>
      <c r="S35" s="4">
        <f t="shared" si="23"/>
        <v>340000</v>
      </c>
      <c r="T35" s="4">
        <v>318752.14</v>
      </c>
      <c r="U35" s="45">
        <f t="shared" si="24"/>
        <v>21247.859999999986</v>
      </c>
      <c r="V35" s="35">
        <f t="shared" si="25"/>
        <v>6.6659505407555802E-2</v>
      </c>
      <c r="W35" s="52"/>
      <c r="X35" s="52"/>
    </row>
    <row r="36" spans="1:24" ht="12" customHeight="1" outlineLevel="1" x14ac:dyDescent="0.25">
      <c r="A36" s="48">
        <v>522302</v>
      </c>
      <c r="B36" s="33" t="s">
        <v>49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4">
        <v>0</v>
      </c>
      <c r="K36" s="4">
        <v>0</v>
      </c>
      <c r="L36" s="23">
        <v>0</v>
      </c>
      <c r="M36" s="23">
        <v>35200</v>
      </c>
      <c r="N36" s="23">
        <v>0</v>
      </c>
      <c r="O36" s="23">
        <v>53850</v>
      </c>
      <c r="P36" s="23">
        <v>0</v>
      </c>
      <c r="Q36" s="23">
        <v>0</v>
      </c>
      <c r="R36" s="4">
        <v>0</v>
      </c>
      <c r="S36" s="4">
        <f t="shared" si="23"/>
        <v>89050</v>
      </c>
      <c r="T36" s="4">
        <v>162754.20000000001</v>
      </c>
      <c r="U36" s="45">
        <f t="shared" si="24"/>
        <v>-73704.200000000012</v>
      </c>
      <c r="V36" s="35">
        <f>IF(T36=0,100%,U36/T36)</f>
        <v>-0.45285590172173751</v>
      </c>
      <c r="W36" s="52"/>
      <c r="X36" s="52"/>
    </row>
    <row r="37" spans="1:24" ht="12" customHeight="1" outlineLevel="1" x14ac:dyDescent="0.25">
      <c r="A37" s="48">
        <v>523801</v>
      </c>
      <c r="B37" s="21" t="s">
        <v>50</v>
      </c>
      <c r="C37" s="23">
        <v>644</v>
      </c>
      <c r="D37" s="23">
        <v>0</v>
      </c>
      <c r="E37" s="23">
        <v>0</v>
      </c>
      <c r="F37" s="23">
        <v>0</v>
      </c>
      <c r="G37" s="23">
        <v>1055</v>
      </c>
      <c r="H37" s="23">
        <v>0</v>
      </c>
      <c r="I37" s="23">
        <v>0</v>
      </c>
      <c r="J37" s="4">
        <v>0</v>
      </c>
      <c r="K37" s="4">
        <v>0</v>
      </c>
      <c r="L37" s="23">
        <v>0</v>
      </c>
      <c r="M37" s="23">
        <v>0</v>
      </c>
      <c r="N37" s="23">
        <v>0</v>
      </c>
      <c r="O37" s="23">
        <v>9473</v>
      </c>
      <c r="P37" s="23">
        <v>0</v>
      </c>
      <c r="Q37" s="23">
        <v>667</v>
      </c>
      <c r="R37" s="4">
        <v>0</v>
      </c>
      <c r="S37" s="4">
        <f t="shared" si="23"/>
        <v>11839</v>
      </c>
      <c r="T37" s="4">
        <v>9664.3333309999998</v>
      </c>
      <c r="U37" s="45">
        <f t="shared" si="24"/>
        <v>2174.6666690000002</v>
      </c>
      <c r="V37" s="35">
        <f t="shared" si="25"/>
        <v>0.22501983266909736</v>
      </c>
      <c r="W37" s="52"/>
      <c r="X37" s="52"/>
    </row>
    <row r="38" spans="1:24" ht="12" customHeight="1" outlineLevel="1" x14ac:dyDescent="0.25">
      <c r="A38" s="48">
        <v>531102</v>
      </c>
      <c r="B38" s="21" t="s">
        <v>51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4">
        <v>948</v>
      </c>
      <c r="K38" s="4">
        <v>0</v>
      </c>
      <c r="L38" s="23">
        <v>0</v>
      </c>
      <c r="M38" s="23">
        <v>0</v>
      </c>
      <c r="N38" s="23">
        <v>64000</v>
      </c>
      <c r="O38" s="23">
        <v>5241925</v>
      </c>
      <c r="P38" s="23">
        <v>0</v>
      </c>
      <c r="Q38" s="23">
        <v>0</v>
      </c>
      <c r="R38" s="4">
        <v>126755.48</v>
      </c>
      <c r="S38" s="4">
        <f t="shared" si="23"/>
        <v>5433628.4800000004</v>
      </c>
      <c r="T38" s="4">
        <v>3757954</v>
      </c>
      <c r="U38" s="45">
        <f t="shared" si="24"/>
        <v>1675674.4800000004</v>
      </c>
      <c r="V38" s="35">
        <f t="shared" si="25"/>
        <v>0.44590074279780978</v>
      </c>
      <c r="W38" s="52"/>
      <c r="X38" s="52"/>
    </row>
    <row r="39" spans="1:24" ht="12" customHeight="1" outlineLevel="1" x14ac:dyDescent="0.25">
      <c r="A39" s="48">
        <v>531107</v>
      </c>
      <c r="B39" s="21" t="s">
        <v>52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4">
        <v>0</v>
      </c>
      <c r="K39" s="4">
        <v>0</v>
      </c>
      <c r="L39" s="23">
        <v>0</v>
      </c>
      <c r="M39" s="23">
        <v>0</v>
      </c>
      <c r="N39" s="23">
        <v>0</v>
      </c>
      <c r="O39" s="23">
        <v>2010000</v>
      </c>
      <c r="P39" s="23">
        <v>0</v>
      </c>
      <c r="Q39" s="23">
        <v>0</v>
      </c>
      <c r="R39" s="4">
        <v>0</v>
      </c>
      <c r="S39" s="4">
        <f t="shared" si="23"/>
        <v>2010000</v>
      </c>
      <c r="T39" s="4">
        <v>1223000</v>
      </c>
      <c r="U39" s="45">
        <f t="shared" si="24"/>
        <v>787000</v>
      </c>
      <c r="V39" s="35">
        <f t="shared" si="25"/>
        <v>0.64349959116925592</v>
      </c>
      <c r="W39" s="52"/>
      <c r="X39" s="52"/>
    </row>
    <row r="40" spans="1:24" ht="12" customHeight="1" outlineLevel="1" x14ac:dyDescent="0.25">
      <c r="A40" s="48">
        <v>531211</v>
      </c>
      <c r="B40" s="21" t="s">
        <v>53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4">
        <v>0</v>
      </c>
      <c r="K40" s="4">
        <v>0</v>
      </c>
      <c r="L40" s="23">
        <v>0</v>
      </c>
      <c r="M40" s="23">
        <v>0</v>
      </c>
      <c r="N40" s="23">
        <v>0</v>
      </c>
      <c r="O40" s="23">
        <v>883696</v>
      </c>
      <c r="P40" s="23">
        <v>0</v>
      </c>
      <c r="Q40" s="23">
        <v>0</v>
      </c>
      <c r="R40" s="4">
        <v>0</v>
      </c>
      <c r="S40" s="4">
        <f t="shared" si="23"/>
        <v>883696</v>
      </c>
      <c r="T40" s="4">
        <v>883696</v>
      </c>
      <c r="U40" s="45">
        <f t="shared" si="24"/>
        <v>0</v>
      </c>
      <c r="V40" s="35">
        <f>IF(T40=0,100%,U40/T40)</f>
        <v>0</v>
      </c>
      <c r="W40" s="52"/>
      <c r="X40" s="52"/>
    </row>
    <row r="41" spans="1:24" ht="12" customHeight="1" outlineLevel="1" x14ac:dyDescent="0.25">
      <c r="A41" s="48">
        <v>531221</v>
      </c>
      <c r="B41" s="33" t="s">
        <v>54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4">
        <v>0</v>
      </c>
      <c r="K41" s="4">
        <v>0</v>
      </c>
      <c r="L41" s="23">
        <v>0</v>
      </c>
      <c r="M41" s="23">
        <v>0</v>
      </c>
      <c r="N41" s="23">
        <v>0</v>
      </c>
      <c r="O41" s="23">
        <v>29108</v>
      </c>
      <c r="P41" s="23">
        <v>0</v>
      </c>
      <c r="Q41" s="23">
        <v>0</v>
      </c>
      <c r="R41" s="4">
        <v>0</v>
      </c>
      <c r="S41" s="4">
        <f t="shared" si="23"/>
        <v>29108</v>
      </c>
      <c r="T41" s="4">
        <v>29108</v>
      </c>
      <c r="U41" s="45">
        <f t="shared" si="24"/>
        <v>0</v>
      </c>
      <c r="V41" s="35">
        <f t="shared" si="25"/>
        <v>0</v>
      </c>
      <c r="W41" s="52"/>
      <c r="X41" s="52"/>
    </row>
    <row r="42" spans="1:24" ht="12" customHeight="1" outlineLevel="1" x14ac:dyDescent="0.25">
      <c r="A42" s="48">
        <v>531231</v>
      </c>
      <c r="B42" s="33" t="s">
        <v>55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4">
        <v>0</v>
      </c>
      <c r="K42" s="4">
        <v>0</v>
      </c>
      <c r="L42" s="23">
        <v>0</v>
      </c>
      <c r="M42" s="23">
        <v>0</v>
      </c>
      <c r="N42" s="23">
        <v>0</v>
      </c>
      <c r="O42" s="23">
        <v>2900000</v>
      </c>
      <c r="P42" s="23">
        <v>0</v>
      </c>
      <c r="Q42" s="23">
        <v>0</v>
      </c>
      <c r="R42" s="4">
        <v>0</v>
      </c>
      <c r="S42" s="4">
        <f t="shared" si="23"/>
        <v>2900000</v>
      </c>
      <c r="T42" s="4">
        <v>2288029</v>
      </c>
      <c r="U42" s="45">
        <f t="shared" si="24"/>
        <v>611971</v>
      </c>
      <c r="V42" s="35">
        <f t="shared" si="25"/>
        <v>0.26746645256681623</v>
      </c>
      <c r="W42" s="52"/>
      <c r="X42" s="52"/>
    </row>
    <row r="43" spans="1:24" ht="12" customHeight="1" outlineLevel="1" x14ac:dyDescent="0.25">
      <c r="A43" s="48">
        <v>531601</v>
      </c>
      <c r="B43" s="33" t="s">
        <v>56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4">
        <v>0</v>
      </c>
      <c r="K43" s="4">
        <v>0</v>
      </c>
      <c r="L43" s="23">
        <v>0</v>
      </c>
      <c r="M43" s="23">
        <v>0</v>
      </c>
      <c r="N43" s="23">
        <v>0</v>
      </c>
      <c r="O43" s="23">
        <v>132742</v>
      </c>
      <c r="P43" s="23">
        <v>0</v>
      </c>
      <c r="Q43" s="23">
        <v>0</v>
      </c>
      <c r="R43" s="4">
        <v>0</v>
      </c>
      <c r="S43" s="4">
        <f t="shared" si="23"/>
        <v>132742</v>
      </c>
      <c r="T43" s="4">
        <v>181233.666666</v>
      </c>
      <c r="U43" s="45">
        <f t="shared" si="24"/>
        <v>-48491.666666000005</v>
      </c>
      <c r="V43" s="35">
        <f t="shared" si="25"/>
        <v>-0.26756434142761398</v>
      </c>
      <c r="W43" s="52"/>
      <c r="X43" s="52"/>
    </row>
    <row r="44" spans="1:24" ht="12" customHeight="1" x14ac:dyDescent="0.25">
      <c r="A44" s="48">
        <v>531701</v>
      </c>
      <c r="B44" s="21" t="s">
        <v>57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4">
        <v>1685</v>
      </c>
      <c r="K44" s="4">
        <v>0</v>
      </c>
      <c r="L44" s="23">
        <v>0</v>
      </c>
      <c r="M44" s="23">
        <v>30216</v>
      </c>
      <c r="N44" s="23">
        <v>0</v>
      </c>
      <c r="O44" s="23">
        <v>217000</v>
      </c>
      <c r="P44" s="23">
        <v>0</v>
      </c>
      <c r="Q44" s="23">
        <v>0</v>
      </c>
      <c r="R44" s="4">
        <v>96492</v>
      </c>
      <c r="S44" s="4">
        <f t="shared" si="23"/>
        <v>345393</v>
      </c>
      <c r="T44" s="4">
        <v>299356</v>
      </c>
      <c r="U44" s="45">
        <f t="shared" si="24"/>
        <v>46037</v>
      </c>
      <c r="V44" s="35">
        <f t="shared" si="25"/>
        <v>0.15378679565467204</v>
      </c>
      <c r="W44" s="52"/>
      <c r="X44" s="52"/>
    </row>
    <row r="45" spans="1:24" s="13" customFormat="1" ht="12" customHeight="1" x14ac:dyDescent="0.25">
      <c r="A45" s="50"/>
      <c r="B45" s="25" t="s">
        <v>9</v>
      </c>
      <c r="C45" s="26">
        <f t="shared" ref="C45:Q45" si="26">SUM(C33:C44)</f>
        <v>644</v>
      </c>
      <c r="D45" s="26">
        <f t="shared" si="26"/>
        <v>0</v>
      </c>
      <c r="E45" s="26">
        <f t="shared" si="26"/>
        <v>0</v>
      </c>
      <c r="F45" s="26">
        <f t="shared" ref="F45:L45" si="27">SUM(F33:F44)</f>
        <v>0</v>
      </c>
      <c r="G45" s="26">
        <f t="shared" si="27"/>
        <v>1055</v>
      </c>
      <c r="H45" s="26">
        <f t="shared" si="27"/>
        <v>0</v>
      </c>
      <c r="I45" s="26">
        <f t="shared" si="27"/>
        <v>0</v>
      </c>
      <c r="J45" s="26">
        <f t="shared" si="27"/>
        <v>2633</v>
      </c>
      <c r="K45" s="26">
        <f t="shared" si="27"/>
        <v>0</v>
      </c>
      <c r="L45" s="26">
        <f t="shared" si="27"/>
        <v>0</v>
      </c>
      <c r="M45" s="26">
        <f>SUM(M33:M44)</f>
        <v>65416</v>
      </c>
      <c r="N45" s="26">
        <f>SUM(N33:N44)</f>
        <v>11129703</v>
      </c>
      <c r="O45" s="26">
        <f t="shared" si="26"/>
        <v>44023304</v>
      </c>
      <c r="P45" s="26">
        <f t="shared" si="26"/>
        <v>0</v>
      </c>
      <c r="Q45" s="26">
        <f t="shared" si="26"/>
        <v>667</v>
      </c>
      <c r="R45" s="26">
        <f>SUM(R33:R44)</f>
        <v>274789.48</v>
      </c>
      <c r="S45" s="26">
        <f>SUM(S33:S44)</f>
        <v>55498211.480000004</v>
      </c>
      <c r="T45" s="26">
        <f>SUM(T33:T44)</f>
        <v>43955384.159997001</v>
      </c>
      <c r="U45" s="46">
        <f>SUM(U33:U44)</f>
        <v>11542827.320003001</v>
      </c>
      <c r="V45" s="42">
        <f>IF(T45=0,100%,U45/T45)</f>
        <v>0.26260326329960548</v>
      </c>
      <c r="W45" s="52"/>
      <c r="X45" s="52"/>
    </row>
    <row r="46" spans="1:24" ht="12" customHeight="1" x14ac:dyDescent="0.25">
      <c r="A46" s="48">
        <v>523201</v>
      </c>
      <c r="B46" s="21" t="s">
        <v>58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4">
        <v>0</v>
      </c>
      <c r="K46" s="4">
        <v>0</v>
      </c>
      <c r="L46" s="23">
        <v>0</v>
      </c>
      <c r="M46" s="23">
        <v>15266478</v>
      </c>
      <c r="N46" s="23">
        <v>0</v>
      </c>
      <c r="O46" s="23">
        <v>0</v>
      </c>
      <c r="P46" s="23">
        <v>0</v>
      </c>
      <c r="Q46" s="23">
        <v>0</v>
      </c>
      <c r="R46" s="4">
        <v>0</v>
      </c>
      <c r="S46" s="4">
        <f t="shared" ref="S46:S52" si="28">SUM(C46:R46)</f>
        <v>15266478</v>
      </c>
      <c r="T46" s="4">
        <v>12900000</v>
      </c>
      <c r="U46" s="45">
        <f t="shared" ref="U46:U52" si="29">S46-T46</f>
        <v>2366478</v>
      </c>
      <c r="V46" s="35">
        <f t="shared" ref="V46:V52" si="30">IF(T46=0,100%,U46/T46)</f>
        <v>0.18344790697674418</v>
      </c>
      <c r="W46" s="52"/>
      <c r="X46" s="52"/>
    </row>
    <row r="47" spans="1:24" ht="12" customHeight="1" x14ac:dyDescent="0.25">
      <c r="A47" s="48">
        <v>523202</v>
      </c>
      <c r="B47" s="33" t="s">
        <v>59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4">
        <v>0</v>
      </c>
      <c r="K47" s="4">
        <v>0</v>
      </c>
      <c r="L47" s="23">
        <v>0</v>
      </c>
      <c r="M47" s="23">
        <v>0</v>
      </c>
      <c r="N47" s="23">
        <v>1831100</v>
      </c>
      <c r="O47" s="23">
        <v>355000</v>
      </c>
      <c r="P47" s="23">
        <v>0</v>
      </c>
      <c r="Q47" s="23">
        <v>0</v>
      </c>
      <c r="R47" s="4">
        <v>0</v>
      </c>
      <c r="S47" s="4">
        <f t="shared" si="28"/>
        <v>2186100</v>
      </c>
      <c r="T47" s="4">
        <v>2154912</v>
      </c>
      <c r="U47" s="45">
        <f t="shared" si="29"/>
        <v>31188</v>
      </c>
      <c r="V47" s="35">
        <f t="shared" si="30"/>
        <v>1.4472980799215931E-2</v>
      </c>
      <c r="W47" s="52"/>
      <c r="X47" s="52"/>
    </row>
    <row r="48" spans="1:24" ht="12" customHeight="1" x14ac:dyDescent="0.25">
      <c r="A48" s="48">
        <v>523701</v>
      </c>
      <c r="B48" s="21" t="s">
        <v>60</v>
      </c>
      <c r="C48" s="23">
        <v>3823</v>
      </c>
      <c r="D48" s="23">
        <v>2628</v>
      </c>
      <c r="E48" s="23">
        <v>0</v>
      </c>
      <c r="F48" s="23">
        <v>41000</v>
      </c>
      <c r="G48" s="23">
        <v>12000</v>
      </c>
      <c r="H48" s="23">
        <v>3423</v>
      </c>
      <c r="I48" s="23">
        <v>13844</v>
      </c>
      <c r="J48" s="4">
        <v>11454</v>
      </c>
      <c r="K48" s="4">
        <v>0</v>
      </c>
      <c r="L48" s="23">
        <v>1821</v>
      </c>
      <c r="M48" s="23">
        <v>29200</v>
      </c>
      <c r="N48" s="23">
        <v>77500</v>
      </c>
      <c r="O48" s="23">
        <v>43302</v>
      </c>
      <c r="P48" s="23">
        <v>12209</v>
      </c>
      <c r="Q48" s="23">
        <v>10486</v>
      </c>
      <c r="R48" s="4">
        <v>25837.399999999998</v>
      </c>
      <c r="S48" s="4">
        <f t="shared" si="28"/>
        <v>288527.40000000002</v>
      </c>
      <c r="T48" s="4">
        <v>171170.98</v>
      </c>
      <c r="U48" s="45">
        <f t="shared" si="29"/>
        <v>117356.42000000001</v>
      </c>
      <c r="V48" s="35">
        <f t="shared" si="30"/>
        <v>0.68560932466473001</v>
      </c>
      <c r="W48" s="52"/>
      <c r="X48" s="52"/>
    </row>
    <row r="49" spans="1:24" ht="12" customHeight="1" x14ac:dyDescent="0.25">
      <c r="A49" s="48">
        <v>531103</v>
      </c>
      <c r="B49" s="21" t="s">
        <v>61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4">
        <v>0</v>
      </c>
      <c r="K49" s="4">
        <v>0</v>
      </c>
      <c r="L49" s="23">
        <v>0</v>
      </c>
      <c r="M49" s="23">
        <v>0</v>
      </c>
      <c r="N49" s="23">
        <v>0</v>
      </c>
      <c r="O49" s="23">
        <v>1324400</v>
      </c>
      <c r="P49" s="23">
        <v>0</v>
      </c>
      <c r="Q49" s="23">
        <v>0</v>
      </c>
      <c r="R49" s="4">
        <v>0</v>
      </c>
      <c r="S49" s="4">
        <f t="shared" si="28"/>
        <v>1324400</v>
      </c>
      <c r="T49" s="4">
        <v>1125022</v>
      </c>
      <c r="U49" s="45">
        <f t="shared" si="29"/>
        <v>199378</v>
      </c>
      <c r="V49" s="35">
        <f t="shared" si="30"/>
        <v>0.17722142322550136</v>
      </c>
      <c r="W49" s="52"/>
      <c r="X49" s="52"/>
    </row>
    <row r="50" spans="1:24" ht="12" customHeight="1" x14ac:dyDescent="0.25">
      <c r="A50" s="48">
        <v>531501</v>
      </c>
      <c r="B50" s="21" t="s">
        <v>62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4">
        <v>0</v>
      </c>
      <c r="K50" s="4">
        <v>0</v>
      </c>
      <c r="L50" s="23">
        <v>0</v>
      </c>
      <c r="M50" s="23">
        <v>6500000</v>
      </c>
      <c r="N50" s="23">
        <v>0</v>
      </c>
      <c r="O50" s="23">
        <v>0</v>
      </c>
      <c r="P50" s="23">
        <v>0</v>
      </c>
      <c r="Q50" s="23">
        <v>0</v>
      </c>
      <c r="R50" s="4">
        <v>0</v>
      </c>
      <c r="S50" s="4">
        <f t="shared" si="28"/>
        <v>6500000</v>
      </c>
      <c r="T50" s="4">
        <v>6200000</v>
      </c>
      <c r="U50" s="45">
        <f t="shared" si="29"/>
        <v>300000</v>
      </c>
      <c r="V50" s="35">
        <f t="shared" si="30"/>
        <v>4.8387096774193547E-2</v>
      </c>
      <c r="W50" s="52"/>
      <c r="X50" s="52"/>
    </row>
    <row r="51" spans="1:24" ht="12" customHeight="1" x14ac:dyDescent="0.25">
      <c r="A51" s="48">
        <v>531651</v>
      </c>
      <c r="B51" s="33" t="s">
        <v>63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4">
        <v>0</v>
      </c>
      <c r="K51" s="4">
        <v>0</v>
      </c>
      <c r="L51" s="23">
        <v>0</v>
      </c>
      <c r="M51" s="23">
        <v>0</v>
      </c>
      <c r="N51" s="23">
        <v>10998433.640000001</v>
      </c>
      <c r="O51" s="23">
        <v>0</v>
      </c>
      <c r="P51" s="23">
        <v>0</v>
      </c>
      <c r="Q51" s="23">
        <v>0</v>
      </c>
      <c r="R51" s="4">
        <v>0</v>
      </c>
      <c r="S51" s="4">
        <f t="shared" si="28"/>
        <v>10998433.640000001</v>
      </c>
      <c r="T51" s="4">
        <v>11584902.989999998</v>
      </c>
      <c r="U51" s="45">
        <f t="shared" si="29"/>
        <v>-586469.34999999776</v>
      </c>
      <c r="V51" s="35">
        <f t="shared" si="30"/>
        <v>-5.0623587483316322E-2</v>
      </c>
      <c r="W51" s="52"/>
      <c r="X51" s="52"/>
    </row>
    <row r="52" spans="1:24" ht="12" customHeight="1" x14ac:dyDescent="0.25">
      <c r="A52" s="48">
        <v>573002</v>
      </c>
      <c r="B52" s="33" t="s">
        <v>64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4">
        <v>0</v>
      </c>
      <c r="K52" s="4">
        <v>0</v>
      </c>
      <c r="L52" s="23">
        <v>0</v>
      </c>
      <c r="M52" s="23">
        <v>30889110</v>
      </c>
      <c r="N52" s="23">
        <v>0</v>
      </c>
      <c r="O52" s="23">
        <v>0</v>
      </c>
      <c r="P52" s="23">
        <v>0</v>
      </c>
      <c r="Q52" s="23">
        <v>0</v>
      </c>
      <c r="R52" s="4">
        <v>0</v>
      </c>
      <c r="S52" s="4">
        <f t="shared" si="28"/>
        <v>30889110</v>
      </c>
      <c r="T52" s="4">
        <v>27441513</v>
      </c>
      <c r="U52" s="45">
        <f t="shared" si="29"/>
        <v>3447597</v>
      </c>
      <c r="V52" s="35">
        <f t="shared" si="30"/>
        <v>0.1256343627991649</v>
      </c>
      <c r="W52" s="52"/>
      <c r="X52" s="52"/>
    </row>
    <row r="53" spans="1:24" s="13" customFormat="1" ht="12" customHeight="1" x14ac:dyDescent="0.25">
      <c r="A53" s="50"/>
      <c r="B53" s="25" t="s">
        <v>10</v>
      </c>
      <c r="C53" s="26">
        <f t="shared" ref="C53:S53" si="31">SUM(C46:C52)</f>
        <v>3823</v>
      </c>
      <c r="D53" s="26">
        <f t="shared" si="31"/>
        <v>2628</v>
      </c>
      <c r="E53" s="26">
        <f t="shared" si="31"/>
        <v>0</v>
      </c>
      <c r="F53" s="26">
        <f t="shared" si="31"/>
        <v>41000</v>
      </c>
      <c r="G53" s="26">
        <f t="shared" si="31"/>
        <v>12000</v>
      </c>
      <c r="H53" s="26">
        <f t="shared" si="31"/>
        <v>3423</v>
      </c>
      <c r="I53" s="26">
        <f t="shared" si="31"/>
        <v>13844</v>
      </c>
      <c r="J53" s="26">
        <f t="shared" si="31"/>
        <v>11454</v>
      </c>
      <c r="K53" s="26">
        <f t="shared" si="31"/>
        <v>0</v>
      </c>
      <c r="L53" s="26">
        <f t="shared" si="31"/>
        <v>1821</v>
      </c>
      <c r="M53" s="26">
        <f t="shared" si="31"/>
        <v>52684788</v>
      </c>
      <c r="N53" s="26">
        <f t="shared" si="31"/>
        <v>12907033.640000001</v>
      </c>
      <c r="O53" s="26">
        <f t="shared" si="31"/>
        <v>1722702</v>
      </c>
      <c r="P53" s="26">
        <f t="shared" si="31"/>
        <v>12209</v>
      </c>
      <c r="Q53" s="26">
        <f t="shared" si="31"/>
        <v>10486</v>
      </c>
      <c r="R53" s="26">
        <f t="shared" si="31"/>
        <v>25837.399999999998</v>
      </c>
      <c r="S53" s="26">
        <f t="shared" si="31"/>
        <v>67453049.039999992</v>
      </c>
      <c r="T53" s="26">
        <f>SUM(T46:T52)</f>
        <v>61577520.969999999</v>
      </c>
      <c r="U53" s="46">
        <f>SUM(U46:U52)</f>
        <v>5875528.0700000022</v>
      </c>
      <c r="V53" s="42">
        <f>IF(T53=0,100%,U53/T53)</f>
        <v>9.5416768610456171E-2</v>
      </c>
      <c r="W53" s="52"/>
      <c r="X53" s="52"/>
    </row>
    <row r="54" spans="1:24" ht="12" customHeight="1" x14ac:dyDescent="0.25">
      <c r="A54" s="48">
        <v>523203</v>
      </c>
      <c r="B54" s="33" t="s">
        <v>33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13369</v>
      </c>
      <c r="J54" s="4">
        <v>0</v>
      </c>
      <c r="K54" s="4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4">
        <v>0</v>
      </c>
      <c r="S54" s="4">
        <f t="shared" ref="S54:S59" si="32">SUM(C54:R54)</f>
        <v>13369</v>
      </c>
      <c r="T54" s="4">
        <v>13369</v>
      </c>
      <c r="U54" s="45">
        <f t="shared" ref="U54:U59" si="33">S54-T54</f>
        <v>0</v>
      </c>
      <c r="V54" s="35">
        <f t="shared" ref="V54:V59" si="34">IF(T54=0,100%,U54/T54)</f>
        <v>0</v>
      </c>
      <c r="W54" s="52"/>
      <c r="X54" s="52"/>
    </row>
    <row r="55" spans="1:24" ht="12" customHeight="1" x14ac:dyDescent="0.25">
      <c r="A55" s="48">
        <v>523302</v>
      </c>
      <c r="B55" s="33" t="s">
        <v>77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4">
        <v>1618782</v>
      </c>
      <c r="K55" s="4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4">
        <v>0</v>
      </c>
      <c r="S55" s="4">
        <f t="shared" si="32"/>
        <v>1618782</v>
      </c>
      <c r="T55" s="4">
        <v>1618782</v>
      </c>
      <c r="U55" s="45">
        <f t="shared" si="33"/>
        <v>0</v>
      </c>
      <c r="V55" s="35">
        <f t="shared" si="34"/>
        <v>0</v>
      </c>
      <c r="W55" s="52"/>
      <c r="X55" s="52"/>
    </row>
    <row r="56" spans="1:24" ht="12" customHeight="1" x14ac:dyDescent="0.25">
      <c r="A56" s="48">
        <v>523303</v>
      </c>
      <c r="B56" s="33" t="s">
        <v>34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4">
        <v>1250499</v>
      </c>
      <c r="K56" s="4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4">
        <v>0</v>
      </c>
      <c r="S56" s="4">
        <f t="shared" si="32"/>
        <v>1250499</v>
      </c>
      <c r="T56" s="4">
        <v>1250499</v>
      </c>
      <c r="U56" s="45">
        <f t="shared" si="33"/>
        <v>0</v>
      </c>
      <c r="V56" s="35">
        <f t="shared" si="34"/>
        <v>0</v>
      </c>
      <c r="W56" s="52"/>
      <c r="X56" s="52"/>
    </row>
    <row r="57" spans="1:24" ht="12" customHeight="1" x14ac:dyDescent="0.25">
      <c r="A57" s="48">
        <v>523304</v>
      </c>
      <c r="B57" s="33" t="s">
        <v>35</v>
      </c>
      <c r="C57" s="23">
        <v>164</v>
      </c>
      <c r="D57" s="23">
        <v>0</v>
      </c>
      <c r="E57" s="23">
        <v>0</v>
      </c>
      <c r="F57" s="23">
        <v>14500</v>
      </c>
      <c r="G57" s="23">
        <v>0</v>
      </c>
      <c r="H57" s="23">
        <v>0</v>
      </c>
      <c r="I57" s="23">
        <v>106800</v>
      </c>
      <c r="J57" s="4">
        <v>1245841</v>
      </c>
      <c r="K57" s="4">
        <v>0</v>
      </c>
      <c r="L57" s="23">
        <v>0</v>
      </c>
      <c r="M57" s="23">
        <v>252382</v>
      </c>
      <c r="N57" s="23">
        <v>0</v>
      </c>
      <c r="O57" s="23">
        <v>0</v>
      </c>
      <c r="P57" s="23">
        <v>0</v>
      </c>
      <c r="Q57" s="23">
        <v>0</v>
      </c>
      <c r="R57" s="4">
        <v>5080</v>
      </c>
      <c r="S57" s="4">
        <f t="shared" si="32"/>
        <v>1624767</v>
      </c>
      <c r="T57" s="4">
        <v>1672489.84</v>
      </c>
      <c r="U57" s="45">
        <f t="shared" si="33"/>
        <v>-47722.840000000084</v>
      </c>
      <c r="V57" s="35">
        <f t="shared" si="34"/>
        <v>-2.8534008912125937E-2</v>
      </c>
      <c r="W57" s="52"/>
      <c r="X57" s="52"/>
    </row>
    <row r="58" spans="1:24" ht="12" customHeight="1" x14ac:dyDescent="0.25">
      <c r="A58" s="48">
        <v>523401</v>
      </c>
      <c r="B58" s="21" t="s">
        <v>36</v>
      </c>
      <c r="C58" s="23">
        <v>2900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4">
        <v>5931</v>
      </c>
      <c r="K58" s="4">
        <v>0</v>
      </c>
      <c r="L58" s="23">
        <v>6186</v>
      </c>
      <c r="M58" s="23">
        <v>184894</v>
      </c>
      <c r="N58" s="23">
        <v>0</v>
      </c>
      <c r="O58" s="23">
        <v>0</v>
      </c>
      <c r="P58" s="23">
        <v>0</v>
      </c>
      <c r="Q58" s="23">
        <v>0</v>
      </c>
      <c r="R58" s="4">
        <v>0</v>
      </c>
      <c r="S58" s="4">
        <f t="shared" si="32"/>
        <v>199911</v>
      </c>
      <c r="T58" s="4">
        <v>161266</v>
      </c>
      <c r="U58" s="45">
        <f>S58-T58</f>
        <v>38645</v>
      </c>
      <c r="V58" s="35">
        <f t="shared" si="34"/>
        <v>0.23963513697865638</v>
      </c>
      <c r="W58" s="52"/>
      <c r="X58" s="52"/>
    </row>
    <row r="59" spans="1:24" ht="12" customHeight="1" x14ac:dyDescent="0.25">
      <c r="A59" s="48">
        <v>523402</v>
      </c>
      <c r="B59" s="21" t="s">
        <v>37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4">
        <v>25</v>
      </c>
      <c r="K59" s="4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4">
        <v>0</v>
      </c>
      <c r="S59" s="4">
        <f t="shared" si="32"/>
        <v>25</v>
      </c>
      <c r="T59" s="4">
        <v>16155</v>
      </c>
      <c r="U59" s="45">
        <f t="shared" si="33"/>
        <v>-16130</v>
      </c>
      <c r="V59" s="35">
        <f t="shared" si="34"/>
        <v>-0.99845249148870319</v>
      </c>
      <c r="W59" s="52"/>
      <c r="X59" s="52"/>
    </row>
    <row r="60" spans="1:24" s="13" customFormat="1" ht="12" customHeight="1" x14ac:dyDescent="0.25">
      <c r="A60" s="50"/>
      <c r="B60" s="25" t="s">
        <v>18</v>
      </c>
      <c r="C60" s="26">
        <f>SUM(C54:C59)</f>
        <v>3064</v>
      </c>
      <c r="D60" s="26">
        <f t="shared" ref="D60:R60" si="35">SUM(D54:D59)</f>
        <v>0</v>
      </c>
      <c r="E60" s="26">
        <f t="shared" si="35"/>
        <v>0</v>
      </c>
      <c r="F60" s="26">
        <f t="shared" ref="F60:L60" si="36">SUM(F54:F59)</f>
        <v>14500</v>
      </c>
      <c r="G60" s="26">
        <f t="shared" si="36"/>
        <v>0</v>
      </c>
      <c r="H60" s="26">
        <f t="shared" si="36"/>
        <v>0</v>
      </c>
      <c r="I60" s="26">
        <f t="shared" si="36"/>
        <v>120169</v>
      </c>
      <c r="J60" s="26">
        <f t="shared" si="36"/>
        <v>4121078</v>
      </c>
      <c r="K60" s="26">
        <f t="shared" si="36"/>
        <v>0</v>
      </c>
      <c r="L60" s="26">
        <f t="shared" si="36"/>
        <v>6186</v>
      </c>
      <c r="M60" s="26">
        <f t="shared" si="35"/>
        <v>437276</v>
      </c>
      <c r="N60" s="26">
        <f>SUM(N54:N59)</f>
        <v>0</v>
      </c>
      <c r="O60" s="26">
        <f t="shared" si="35"/>
        <v>0</v>
      </c>
      <c r="P60" s="26">
        <f t="shared" si="35"/>
        <v>0</v>
      </c>
      <c r="Q60" s="26">
        <f t="shared" si="35"/>
        <v>0</v>
      </c>
      <c r="R60" s="26">
        <f t="shared" si="35"/>
        <v>5080</v>
      </c>
      <c r="S60" s="26">
        <f>SUM(S54:S59)</f>
        <v>4707353</v>
      </c>
      <c r="T60" s="26">
        <f>SUM(T54:T59)</f>
        <v>4732560.84</v>
      </c>
      <c r="U60" s="46">
        <f>SUM(U54:U59)</f>
        <v>-25207.840000000084</v>
      </c>
      <c r="V60" s="42">
        <f>IF(T60=0,100%,U60/T60)</f>
        <v>-5.326469294793067E-3</v>
      </c>
      <c r="W60" s="52"/>
      <c r="X60" s="52"/>
    </row>
    <row r="61" spans="1:24" ht="12" customHeight="1" x14ac:dyDescent="0.25">
      <c r="A61" s="48">
        <v>521101</v>
      </c>
      <c r="B61" s="21" t="s">
        <v>22</v>
      </c>
      <c r="C61" s="23">
        <v>2308</v>
      </c>
      <c r="D61" s="23">
        <v>3000</v>
      </c>
      <c r="E61" s="23">
        <v>51918</v>
      </c>
      <c r="F61" s="23">
        <v>9000</v>
      </c>
      <c r="G61" s="23">
        <v>1000</v>
      </c>
      <c r="H61" s="23">
        <v>2300</v>
      </c>
      <c r="I61" s="23">
        <v>1581</v>
      </c>
      <c r="J61" s="4">
        <v>8902</v>
      </c>
      <c r="K61" s="4">
        <v>0</v>
      </c>
      <c r="L61" s="23">
        <v>0</v>
      </c>
      <c r="M61" s="23">
        <v>33440</v>
      </c>
      <c r="N61" s="23">
        <v>0</v>
      </c>
      <c r="O61" s="23">
        <v>7100</v>
      </c>
      <c r="P61" s="23">
        <v>1000</v>
      </c>
      <c r="Q61" s="23">
        <v>500</v>
      </c>
      <c r="R61" s="4">
        <v>1000</v>
      </c>
      <c r="S61" s="4">
        <f t="shared" ref="S61:S69" si="37">SUM(C61:R61)</f>
        <v>123049</v>
      </c>
      <c r="T61" s="4">
        <v>95402.13</v>
      </c>
      <c r="U61" s="45">
        <f t="shared" ref="U61:U70" si="38">S61-T61</f>
        <v>27646.869999999995</v>
      </c>
      <c r="V61" s="35">
        <f t="shared" ref="V61:V70" si="39">IF(T61=0,100%,U61/T61)</f>
        <v>0.28979300566978949</v>
      </c>
      <c r="W61" s="52"/>
      <c r="X61" s="52"/>
    </row>
    <row r="62" spans="1:24" ht="12" customHeight="1" x14ac:dyDescent="0.25">
      <c r="A62" s="48">
        <v>523101</v>
      </c>
      <c r="B62" s="33" t="s">
        <v>23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4">
        <v>0</v>
      </c>
      <c r="K62" s="4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4">
        <v>7248478</v>
      </c>
      <c r="S62" s="4">
        <f t="shared" si="37"/>
        <v>7248478</v>
      </c>
      <c r="T62" s="4">
        <v>7248478</v>
      </c>
      <c r="U62" s="45">
        <f t="shared" si="38"/>
        <v>0</v>
      </c>
      <c r="V62" s="35">
        <f t="shared" si="39"/>
        <v>0</v>
      </c>
      <c r="W62" s="52"/>
      <c r="X62" s="52"/>
    </row>
    <row r="63" spans="1:24" ht="12" customHeight="1" x14ac:dyDescent="0.25">
      <c r="A63" s="48">
        <v>523305</v>
      </c>
      <c r="B63" s="21" t="s">
        <v>25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4">
        <v>54678</v>
      </c>
      <c r="K63" s="4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4">
        <v>0</v>
      </c>
      <c r="S63" s="4">
        <f t="shared" si="37"/>
        <v>54678</v>
      </c>
      <c r="T63" s="4">
        <v>331</v>
      </c>
      <c r="U63" s="45">
        <f t="shared" si="38"/>
        <v>54347</v>
      </c>
      <c r="V63" s="35">
        <f t="shared" si="39"/>
        <v>164.19033232628399</v>
      </c>
      <c r="W63" s="52"/>
      <c r="X63" s="52"/>
    </row>
    <row r="64" spans="1:24" ht="12" customHeight="1" x14ac:dyDescent="0.25">
      <c r="A64" s="48">
        <v>523501</v>
      </c>
      <c r="B64" s="21" t="s">
        <v>26</v>
      </c>
      <c r="C64" s="23">
        <v>5826</v>
      </c>
      <c r="D64" s="23">
        <v>20000</v>
      </c>
      <c r="E64" s="23">
        <v>4926</v>
      </c>
      <c r="F64" s="23">
        <v>2000</v>
      </c>
      <c r="G64" s="23">
        <v>5000</v>
      </c>
      <c r="H64" s="23">
        <v>2804</v>
      </c>
      <c r="I64" s="23">
        <v>15620</v>
      </c>
      <c r="J64" s="4">
        <v>45822</v>
      </c>
      <c r="K64" s="4">
        <v>0</v>
      </c>
      <c r="L64" s="23">
        <v>1633</v>
      </c>
      <c r="M64" s="23">
        <v>19749</v>
      </c>
      <c r="N64" s="23">
        <v>47500</v>
      </c>
      <c r="O64" s="23">
        <v>22100</v>
      </c>
      <c r="P64" s="23">
        <v>40900</v>
      </c>
      <c r="Q64" s="23">
        <v>5000</v>
      </c>
      <c r="R64" s="4">
        <v>9295</v>
      </c>
      <c r="S64" s="4">
        <f t="shared" si="37"/>
        <v>248175</v>
      </c>
      <c r="T64" s="4">
        <v>110868.29</v>
      </c>
      <c r="U64" s="45">
        <f t="shared" si="38"/>
        <v>137306.71000000002</v>
      </c>
      <c r="V64" s="35">
        <f>IF(T64=0,100%,U64/T64)</f>
        <v>1.2384669232293564</v>
      </c>
      <c r="W64" s="52"/>
      <c r="X64" s="52"/>
    </row>
    <row r="65" spans="1:24" ht="12" customHeight="1" x14ac:dyDescent="0.25">
      <c r="A65" s="48">
        <v>523601</v>
      </c>
      <c r="B65" s="21" t="s">
        <v>27</v>
      </c>
      <c r="C65" s="23">
        <v>6289</v>
      </c>
      <c r="D65" s="23">
        <v>60000</v>
      </c>
      <c r="E65" s="23">
        <v>9500</v>
      </c>
      <c r="F65" s="23">
        <v>5350</v>
      </c>
      <c r="G65" s="23">
        <v>5100</v>
      </c>
      <c r="H65" s="23">
        <v>77111</v>
      </c>
      <c r="I65" s="23">
        <v>68397.25</v>
      </c>
      <c r="J65" s="4">
        <v>16839</v>
      </c>
      <c r="K65" s="4">
        <v>1562</v>
      </c>
      <c r="L65" s="23">
        <v>475</v>
      </c>
      <c r="M65" s="23">
        <v>4429</v>
      </c>
      <c r="N65" s="23">
        <v>5150</v>
      </c>
      <c r="O65" s="23">
        <v>32635</v>
      </c>
      <c r="P65" s="23">
        <v>16700</v>
      </c>
      <c r="Q65" s="23">
        <v>1157</v>
      </c>
      <c r="R65" s="4">
        <v>4805</v>
      </c>
      <c r="S65" s="4">
        <f t="shared" si="37"/>
        <v>315499.25</v>
      </c>
      <c r="T65" s="4">
        <v>303003.05</v>
      </c>
      <c r="U65" s="45">
        <f t="shared" si="38"/>
        <v>12496.200000000012</v>
      </c>
      <c r="V65" s="35">
        <f>IF(T65=0,100%,U65/T65)</f>
        <v>4.1241169024536263E-2</v>
      </c>
      <c r="W65" s="52"/>
      <c r="X65" s="52"/>
    </row>
    <row r="66" spans="1:24" ht="12" customHeight="1" x14ac:dyDescent="0.25">
      <c r="A66" s="48">
        <v>523902</v>
      </c>
      <c r="B66" s="21" t="s">
        <v>28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4">
        <v>0</v>
      </c>
      <c r="K66" s="4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4">
        <v>9800</v>
      </c>
      <c r="S66" s="4">
        <f t="shared" si="37"/>
        <v>9800</v>
      </c>
      <c r="T66" s="4">
        <v>6182</v>
      </c>
      <c r="U66" s="45">
        <f t="shared" si="38"/>
        <v>3618</v>
      </c>
      <c r="V66" s="35">
        <f t="shared" si="39"/>
        <v>0.58524749272080234</v>
      </c>
      <c r="W66" s="52"/>
      <c r="X66" s="52"/>
    </row>
    <row r="67" spans="1:24" ht="12" customHeight="1" x14ac:dyDescent="0.25">
      <c r="A67" s="48">
        <v>531101</v>
      </c>
      <c r="B67" s="33" t="s">
        <v>29</v>
      </c>
      <c r="C67" s="23">
        <v>5442</v>
      </c>
      <c r="D67" s="23">
        <v>400</v>
      </c>
      <c r="E67" s="23">
        <v>2020</v>
      </c>
      <c r="F67" s="23">
        <v>4963</v>
      </c>
      <c r="G67" s="23">
        <v>850</v>
      </c>
      <c r="H67" s="23">
        <v>42129</v>
      </c>
      <c r="I67" s="23">
        <v>5684</v>
      </c>
      <c r="J67" s="4">
        <v>5583</v>
      </c>
      <c r="K67" s="4">
        <v>246076</v>
      </c>
      <c r="L67" s="23">
        <v>883</v>
      </c>
      <c r="M67" s="23">
        <v>52611</v>
      </c>
      <c r="N67" s="23">
        <v>22200</v>
      </c>
      <c r="O67" s="23">
        <v>19600</v>
      </c>
      <c r="P67" s="23">
        <v>55000</v>
      </c>
      <c r="Q67" s="23">
        <v>2041</v>
      </c>
      <c r="R67" s="4">
        <v>9854</v>
      </c>
      <c r="S67" s="4">
        <f t="shared" si="37"/>
        <v>475336</v>
      </c>
      <c r="T67" s="4">
        <v>462910</v>
      </c>
      <c r="U67" s="45">
        <f t="shared" si="38"/>
        <v>12426</v>
      </c>
      <c r="V67" s="35">
        <f t="shared" si="39"/>
        <v>2.6843230865611026E-2</v>
      </c>
      <c r="W67" s="52"/>
      <c r="X67" s="52"/>
    </row>
    <row r="68" spans="1:24" ht="12" customHeight="1" x14ac:dyDescent="0.25">
      <c r="A68" s="48">
        <v>531105</v>
      </c>
      <c r="B68" s="21" t="s">
        <v>30</v>
      </c>
      <c r="C68" s="23">
        <v>420</v>
      </c>
      <c r="D68" s="23">
        <v>58</v>
      </c>
      <c r="E68" s="23">
        <v>1257</v>
      </c>
      <c r="F68" s="23">
        <v>483</v>
      </c>
      <c r="G68" s="23">
        <v>0</v>
      </c>
      <c r="H68" s="23">
        <v>472</v>
      </c>
      <c r="I68" s="23">
        <v>90</v>
      </c>
      <c r="J68" s="4">
        <v>332</v>
      </c>
      <c r="K68" s="4">
        <v>0</v>
      </c>
      <c r="L68" s="23">
        <v>352</v>
      </c>
      <c r="M68" s="23">
        <v>8250</v>
      </c>
      <c r="N68" s="23">
        <v>0</v>
      </c>
      <c r="O68" s="23">
        <v>400</v>
      </c>
      <c r="P68" s="23">
        <v>215</v>
      </c>
      <c r="Q68" s="23">
        <v>407</v>
      </c>
      <c r="R68" s="4">
        <v>106</v>
      </c>
      <c r="S68" s="4">
        <f t="shared" si="37"/>
        <v>12842</v>
      </c>
      <c r="T68" s="4">
        <v>12169.3</v>
      </c>
      <c r="U68" s="45">
        <f t="shared" si="38"/>
        <v>672.70000000000073</v>
      </c>
      <c r="V68" s="35">
        <f t="shared" si="39"/>
        <v>5.5278446582794474E-2</v>
      </c>
      <c r="W68" s="52"/>
      <c r="X68" s="52"/>
    </row>
    <row r="69" spans="1:24" ht="12" customHeight="1" x14ac:dyDescent="0.25">
      <c r="A69" s="48">
        <v>531401</v>
      </c>
      <c r="B69" s="33" t="s">
        <v>31</v>
      </c>
      <c r="C69" s="23">
        <v>0</v>
      </c>
      <c r="D69" s="23">
        <v>0</v>
      </c>
      <c r="E69" s="23">
        <v>0</v>
      </c>
      <c r="F69" s="23">
        <v>0</v>
      </c>
      <c r="G69" s="23">
        <v>250</v>
      </c>
      <c r="H69" s="23">
        <v>0</v>
      </c>
      <c r="I69" s="23">
        <v>0</v>
      </c>
      <c r="J69" s="4">
        <v>0</v>
      </c>
      <c r="K69" s="4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4">
        <v>0</v>
      </c>
      <c r="S69" s="4">
        <f t="shared" si="37"/>
        <v>250</v>
      </c>
      <c r="T69" s="4">
        <v>250</v>
      </c>
      <c r="U69" s="45">
        <f t="shared" si="38"/>
        <v>0</v>
      </c>
      <c r="V69" s="35">
        <f t="shared" si="39"/>
        <v>0</v>
      </c>
      <c r="W69" s="52"/>
      <c r="X69" s="52"/>
    </row>
    <row r="70" spans="1:24" ht="12" customHeight="1" x14ac:dyDescent="0.25">
      <c r="A70" s="48">
        <v>573001</v>
      </c>
      <c r="B70" s="33" t="s">
        <v>32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4">
        <v>0</v>
      </c>
      <c r="K70" s="4">
        <v>0</v>
      </c>
      <c r="L70" s="23">
        <v>50000</v>
      </c>
      <c r="M70" s="23">
        <v>500818</v>
      </c>
      <c r="N70" s="23">
        <v>0</v>
      </c>
      <c r="O70" s="23">
        <v>0</v>
      </c>
      <c r="P70" s="23">
        <v>0</v>
      </c>
      <c r="Q70" s="23">
        <v>0</v>
      </c>
      <c r="R70" s="4">
        <v>0</v>
      </c>
      <c r="S70" s="4">
        <f>SUM(C70:R70)</f>
        <v>550818</v>
      </c>
      <c r="T70" s="4">
        <v>555225.68999999994</v>
      </c>
      <c r="U70" s="45">
        <f t="shared" si="38"/>
        <v>-4407.6899999999441</v>
      </c>
      <c r="V70" s="35">
        <f t="shared" si="39"/>
        <v>-7.9385555808844949E-3</v>
      </c>
      <c r="W70" s="52"/>
      <c r="X70" s="52"/>
    </row>
    <row r="71" spans="1:24" s="13" customFormat="1" ht="12" customHeight="1" x14ac:dyDescent="0.25">
      <c r="B71" s="25" t="s">
        <v>19</v>
      </c>
      <c r="C71" s="26">
        <f>SUM(C61:C70)</f>
        <v>20285</v>
      </c>
      <c r="D71" s="26">
        <f t="shared" ref="D71:R71" si="40">SUM(D61:D70)</f>
        <v>83458</v>
      </c>
      <c r="E71" s="26">
        <f t="shared" si="40"/>
        <v>69621</v>
      </c>
      <c r="F71" s="26">
        <f t="shared" ref="F71:L71" si="41">SUM(F61:F70)</f>
        <v>21796</v>
      </c>
      <c r="G71" s="26">
        <f t="shared" si="41"/>
        <v>12200</v>
      </c>
      <c r="H71" s="26">
        <f t="shared" si="41"/>
        <v>124816</v>
      </c>
      <c r="I71" s="26">
        <f t="shared" si="41"/>
        <v>91372.25</v>
      </c>
      <c r="J71" s="26">
        <f t="shared" si="41"/>
        <v>132156</v>
      </c>
      <c r="K71" s="26">
        <f>SUM(K61:K70)</f>
        <v>247638</v>
      </c>
      <c r="L71" s="26">
        <f t="shared" si="41"/>
        <v>53343</v>
      </c>
      <c r="M71" s="26">
        <f t="shared" si="40"/>
        <v>619297</v>
      </c>
      <c r="N71" s="26">
        <f>SUM(N61:N70)</f>
        <v>74850</v>
      </c>
      <c r="O71" s="26">
        <f t="shared" si="40"/>
        <v>81835</v>
      </c>
      <c r="P71" s="26">
        <f t="shared" si="40"/>
        <v>113815</v>
      </c>
      <c r="Q71" s="26">
        <f t="shared" si="40"/>
        <v>9105</v>
      </c>
      <c r="R71" s="26">
        <f t="shared" si="40"/>
        <v>7283338</v>
      </c>
      <c r="S71" s="26">
        <f>SUM(S61:S70)</f>
        <v>9038925.25</v>
      </c>
      <c r="T71" s="26">
        <f>SUM(T61:T70)</f>
        <v>8794819.459999999</v>
      </c>
      <c r="U71" s="46">
        <f>SUM(U61:U70)</f>
        <v>244105.7900000001</v>
      </c>
      <c r="V71" s="42">
        <f>IF(T71=0,100%,U71/T71)</f>
        <v>2.7755633996834783E-2</v>
      </c>
      <c r="W71" s="52"/>
      <c r="X71" s="52"/>
    </row>
    <row r="72" spans="1:24" ht="4.1500000000000004" customHeight="1" x14ac:dyDescent="0.25">
      <c r="B72" s="27"/>
      <c r="C72" s="28"/>
      <c r="D72" s="28"/>
      <c r="E72" s="28"/>
      <c r="F72" s="28"/>
      <c r="G72" s="28"/>
      <c r="H72" s="28"/>
      <c r="I72" s="28"/>
      <c r="J72" s="28"/>
      <c r="K72" s="3"/>
      <c r="L72" s="3"/>
      <c r="M72" s="28"/>
      <c r="N72" s="28"/>
      <c r="O72" s="28"/>
      <c r="P72" s="28"/>
      <c r="Q72" s="28"/>
      <c r="R72" s="3"/>
      <c r="S72" s="3"/>
      <c r="T72" s="3"/>
      <c r="U72" s="3"/>
      <c r="V72" s="36"/>
      <c r="W72" s="52"/>
      <c r="X72" s="52"/>
    </row>
    <row r="73" spans="1:24" s="13" customFormat="1" ht="12" customHeight="1" thickBot="1" x14ac:dyDescent="0.3">
      <c r="A73" s="13" t="s">
        <v>76</v>
      </c>
      <c r="B73" s="25" t="s">
        <v>78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43">
        <v>-26509236.967900299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43">
        <f>SUM(C73:R73)</f>
        <v>-26509236.967900299</v>
      </c>
      <c r="T73" s="43">
        <v>-26268995.884298399</v>
      </c>
      <c r="U73" s="46">
        <f>S73-T73</f>
        <v>-240241.08360189945</v>
      </c>
      <c r="V73" s="42">
        <f t="shared" ref="V73" si="42">IF(T73=0,100%,U73/T73)</f>
        <v>9.14542316958134E-3</v>
      </c>
      <c r="W73" s="52"/>
      <c r="X73" s="52"/>
    </row>
    <row r="74" spans="1:24" ht="15" customHeight="1" thickBot="1" x14ac:dyDescent="0.3">
      <c r="B74" s="29" t="s">
        <v>13</v>
      </c>
      <c r="C74" s="41">
        <f t="shared" ref="C74:J74" si="43">C22+C32+C45+C53+C60+C71+C73</f>
        <v>1868697.695268</v>
      </c>
      <c r="D74" s="41">
        <f t="shared" si="43"/>
        <v>708227.53630399995</v>
      </c>
      <c r="E74" s="41">
        <f t="shared" si="43"/>
        <v>178053.72298600001</v>
      </c>
      <c r="F74" s="41">
        <f t="shared" si="43"/>
        <v>1891949.1841980002</v>
      </c>
      <c r="G74" s="41">
        <f t="shared" si="43"/>
        <v>1385451.1163910001</v>
      </c>
      <c r="H74" s="41">
        <f t="shared" si="43"/>
        <v>2914402.9370920002</v>
      </c>
      <c r="I74" s="41">
        <f t="shared" si="43"/>
        <v>1788431.140474</v>
      </c>
      <c r="J74" s="41">
        <f t="shared" si="43"/>
        <v>7965031.835434</v>
      </c>
      <c r="K74" s="44">
        <f>K22+K32+K45+K53+K60+K71+K73</f>
        <v>-27904208.9979003</v>
      </c>
      <c r="L74" s="41">
        <f>L22+L32+L45+L53+L60+L71+L73</f>
        <v>2239131.0559040001</v>
      </c>
      <c r="M74" s="41">
        <f t="shared" ref="M74:T74" si="44">M22+M32+M45+M53+M60+M71+M73</f>
        <v>100862589.202755</v>
      </c>
      <c r="N74" s="41">
        <f t="shared" si="44"/>
        <v>34151308.911952004</v>
      </c>
      <c r="O74" s="41">
        <f t="shared" si="44"/>
        <v>58225399.646514997</v>
      </c>
      <c r="P74" s="41">
        <f t="shared" si="44"/>
        <v>2554507.5390050001</v>
      </c>
      <c r="Q74" s="41">
        <f t="shared" si="44"/>
        <v>2815701.3571179998</v>
      </c>
      <c r="R74" s="41">
        <f t="shared" si="44"/>
        <v>28079005.034844998</v>
      </c>
      <c r="S74" s="41">
        <f>S22+S32+S45+S53+S60+S71+S73</f>
        <v>219723678.91834068</v>
      </c>
      <c r="T74" s="41">
        <f t="shared" si="44"/>
        <v>199862462.5553236</v>
      </c>
      <c r="U74" s="30">
        <f>U22+U32+U45+U53+U60+U71+U73</f>
        <v>19861216.363017093</v>
      </c>
      <c r="V74" s="37">
        <f>IF(T74=0,100%,U74/T74)</f>
        <v>9.9374420334280344E-2</v>
      </c>
      <c r="W74" s="52"/>
      <c r="X74" s="52"/>
    </row>
    <row r="75" spans="1:24" s="15" customFormat="1" ht="3" customHeight="1" thickTop="1" x14ac:dyDescent="0.25">
      <c r="B75" s="31"/>
      <c r="C75" s="32"/>
      <c r="D75" s="32"/>
      <c r="E75" s="32"/>
      <c r="F75" s="32"/>
      <c r="G75" s="32"/>
      <c r="H75" s="32"/>
      <c r="I75" s="32"/>
      <c r="J75" s="32"/>
      <c r="M75" s="32"/>
      <c r="N75" s="32"/>
      <c r="O75" s="32"/>
      <c r="P75" s="32"/>
      <c r="Q75" s="32"/>
      <c r="W75" s="52"/>
      <c r="X75" s="52"/>
    </row>
    <row r="76" spans="1:24" s="15" customFormat="1" x14ac:dyDescent="0.2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38"/>
    </row>
    <row r="77" spans="1:24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39"/>
      <c r="U77" s="15"/>
    </row>
    <row r="78" spans="1:24" x14ac:dyDescent="0.25">
      <c r="B78" s="6"/>
    </row>
    <row r="80" spans="1:24" x14ac:dyDescent="0.25">
      <c r="U80" s="34"/>
    </row>
  </sheetData>
  <pageMargins left="0.7" right="0.7" top="0.75" bottom="0.75" header="0.3" footer="0.3"/>
  <pageSetup orientation="portrait" horizontalDpi="4294967293" verticalDpi="4294967293" r:id="rId1"/>
  <ignoredErrors>
    <ignoredError sqref="T76 C75:E76 C72:E72 R75:T75 R76 M75:M76 M72 O75:Q76 O72:S72 V72 U12 S21:S22 U21:U26 U28:U31 U14:U15 S13:S15 U16:U20 S18:S20 S23:S60 F45 V75 U59 U33:U38 U54:U57 U40:U44 U46:U52 U72 U75 U76 U32 U73 U53 U45 U58 U39 U60:U7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4A48F-78CE-40E5-B729-2D41C4E08909}">
  <sheetPr codeName="Sheet2"/>
  <dimension ref="A1:Z101"/>
  <sheetViews>
    <sheetView showGridLines="0" zoomScaleNormal="100" workbookViewId="0">
      <pane xSplit="3" ySplit="10" topLeftCell="D54" activePane="bottomRight" state="frozen"/>
      <selection pane="topRight" activeCell="C1" sqref="C1"/>
      <selection pane="bottomLeft" activeCell="A11" sqref="A11"/>
      <selection pane="bottomRight" activeCell="N67" sqref="N67"/>
    </sheetView>
  </sheetViews>
  <sheetFormatPr defaultColWidth="9.140625" defaultRowHeight="12.75" outlineLevelRow="1" outlineLevelCol="1" x14ac:dyDescent="0.2"/>
  <cols>
    <col min="1" max="1" width="9.140625" style="55" hidden="1" customWidth="1"/>
    <col min="2" max="2" width="9.140625" style="55" customWidth="1"/>
    <col min="3" max="3" width="37.140625" style="55" customWidth="1"/>
    <col min="4" max="5" width="14.42578125" style="55" customWidth="1" outlineLevel="1"/>
    <col min="6" max="6" width="12" style="55" customWidth="1" outlineLevel="1"/>
    <col min="7" max="7" width="11.28515625" style="55" customWidth="1" outlineLevel="1"/>
    <col min="8" max="8" width="12.140625" style="55" customWidth="1" outlineLevel="1"/>
    <col min="9" max="9" width="12.42578125" style="55" customWidth="1" outlineLevel="1"/>
    <col min="10" max="10" width="14.85546875" style="55" customWidth="1" outlineLevel="1"/>
    <col min="11" max="11" width="13.28515625" style="55" customWidth="1" outlineLevel="1"/>
    <col min="12" max="12" width="13.85546875" style="55" customWidth="1" outlineLevel="1"/>
    <col min="13" max="13" width="13.28515625" style="55" customWidth="1"/>
    <col min="14" max="14" width="15.42578125" style="55" customWidth="1" outlineLevel="1"/>
    <col min="15" max="15" width="13.42578125" style="55" customWidth="1" outlineLevel="1" collapsed="1"/>
    <col min="16" max="16" width="14.85546875" style="55" customWidth="1" outlineLevel="1"/>
    <col min="17" max="18" width="13.28515625" style="55" customWidth="1" outlineLevel="1"/>
    <col min="19" max="19" width="12.28515625" style="55" customWidth="1" outlineLevel="1"/>
    <col min="20" max="20" width="13.28515625" style="55" bestFit="1" customWidth="1"/>
    <col min="21" max="22" width="14.85546875" style="55" bestFit="1" customWidth="1"/>
    <col min="23" max="23" width="14" style="55" bestFit="1" customWidth="1"/>
    <col min="24" max="24" width="2.7109375" style="55" customWidth="1"/>
    <col min="25" max="25" width="12.28515625" style="55" customWidth="1"/>
    <col min="26" max="26" width="13" style="56" customWidth="1"/>
    <col min="27" max="16384" width="9.140625" style="55"/>
  </cols>
  <sheetData>
    <row r="1" spans="1:26" x14ac:dyDescent="0.2">
      <c r="Y1" s="56"/>
      <c r="Z1" s="55"/>
    </row>
    <row r="2" spans="1:26" x14ac:dyDescent="0.2"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56"/>
      <c r="Z2" s="55"/>
    </row>
    <row r="3" spans="1:26" x14ac:dyDescent="0.2"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56"/>
      <c r="Z3" s="55"/>
    </row>
    <row r="4" spans="1:26" x14ac:dyDescent="0.2"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56"/>
      <c r="Z4" s="55"/>
    </row>
    <row r="5" spans="1:26" x14ac:dyDescent="0.2"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56"/>
      <c r="Z5" s="55"/>
    </row>
    <row r="6" spans="1:26" x14ac:dyDescent="0.2"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56"/>
      <c r="Z6" s="55"/>
    </row>
    <row r="7" spans="1:26" x14ac:dyDescent="0.2"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56"/>
      <c r="Z7" s="58"/>
    </row>
    <row r="8" spans="1:26" ht="12.75" customHeight="1" x14ac:dyDescent="0.2"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98"/>
      <c r="U8" s="60"/>
      <c r="V8" s="60"/>
      <c r="W8" s="60"/>
      <c r="X8" s="60"/>
      <c r="Y8" s="56"/>
      <c r="Z8" s="55"/>
    </row>
    <row r="9" spans="1:26" ht="30" customHeight="1" x14ac:dyDescent="0.2">
      <c r="C9" s="56"/>
      <c r="D9" s="97"/>
      <c r="E9" s="97"/>
      <c r="F9" s="97"/>
      <c r="G9" s="56"/>
      <c r="H9" s="96"/>
      <c r="I9" s="96"/>
      <c r="J9" s="96"/>
      <c r="K9" s="56"/>
      <c r="L9" s="56"/>
      <c r="M9" s="96"/>
      <c r="N9" s="56"/>
      <c r="O9" s="96"/>
      <c r="P9" s="96"/>
      <c r="Q9" s="56"/>
      <c r="R9" s="96"/>
      <c r="S9" s="96"/>
      <c r="T9" s="95"/>
      <c r="U9" s="60"/>
      <c r="V9" s="60"/>
      <c r="W9" s="60"/>
      <c r="X9" s="60"/>
      <c r="Y9" s="56"/>
      <c r="Z9" s="58"/>
    </row>
    <row r="10" spans="1:26" s="90" customFormat="1" ht="38.25" customHeight="1" x14ac:dyDescent="0.2">
      <c r="C10" s="94" t="s">
        <v>12</v>
      </c>
      <c r="D10" s="93" t="s">
        <v>15</v>
      </c>
      <c r="E10" s="93" t="s">
        <v>1</v>
      </c>
      <c r="F10" s="93" t="s">
        <v>2</v>
      </c>
      <c r="G10" s="93" t="s">
        <v>3</v>
      </c>
      <c r="H10" s="93" t="s">
        <v>4</v>
      </c>
      <c r="I10" s="93" t="s">
        <v>5</v>
      </c>
      <c r="J10" s="93" t="s">
        <v>14</v>
      </c>
      <c r="K10" s="93" t="s">
        <v>6</v>
      </c>
      <c r="L10" s="93" t="s">
        <v>7</v>
      </c>
      <c r="M10" s="93" t="s">
        <v>81</v>
      </c>
      <c r="N10" s="93" t="s">
        <v>16</v>
      </c>
      <c r="O10" s="93" t="s">
        <v>8</v>
      </c>
      <c r="P10" s="93" t="s">
        <v>9</v>
      </c>
      <c r="Q10" s="93" t="s">
        <v>10</v>
      </c>
      <c r="R10" s="93" t="s">
        <v>11</v>
      </c>
      <c r="S10" s="93" t="s">
        <v>75</v>
      </c>
      <c r="T10" s="93" t="s">
        <v>113</v>
      </c>
      <c r="U10" s="93" t="s">
        <v>79</v>
      </c>
      <c r="V10" s="92" t="s">
        <v>112</v>
      </c>
      <c r="W10" s="92" t="s">
        <v>111</v>
      </c>
      <c r="X10" s="91"/>
    </row>
    <row r="11" spans="1:26" ht="12" customHeight="1" x14ac:dyDescent="0.2">
      <c r="A11" s="55">
        <v>511101</v>
      </c>
      <c r="B11" s="82">
        <v>511101</v>
      </c>
      <c r="C11" s="81" t="s">
        <v>65</v>
      </c>
      <c r="D11" s="88">
        <v>1618080.3729999999</v>
      </c>
      <c r="E11" s="88">
        <v>519333.44199999998</v>
      </c>
      <c r="F11" s="88">
        <v>94763.219500000007</v>
      </c>
      <c r="G11" s="88">
        <v>1177811.3620000002</v>
      </c>
      <c r="H11" s="88">
        <v>941120.04650000005</v>
      </c>
      <c r="I11" s="88">
        <v>902674.10649999999</v>
      </c>
      <c r="J11" s="88">
        <v>1367492.5085</v>
      </c>
      <c r="K11" s="88">
        <v>1512227.683</v>
      </c>
      <c r="L11" s="89">
        <v>-4686641</v>
      </c>
      <c r="M11" s="88">
        <v>976874.95</v>
      </c>
      <c r="N11" s="88">
        <v>14106515.348000001</v>
      </c>
      <c r="O11" s="88">
        <v>8657139.112999998</v>
      </c>
      <c r="P11" s="88">
        <v>10181440.5725</v>
      </c>
      <c r="Q11" s="88">
        <v>2075472.551</v>
      </c>
      <c r="R11" s="88">
        <v>2457676.0184999998</v>
      </c>
      <c r="S11" s="88">
        <v>7180792.4804999996</v>
      </c>
      <c r="T11" s="87">
        <f t="shared" ref="T11:T42" si="0">SUM(D11:S11)</f>
        <v>49082772.774499997</v>
      </c>
      <c r="U11" s="86">
        <v>47960753.444949977</v>
      </c>
      <c r="V11" s="86">
        <f t="shared" ref="V11:V42" si="1">T11-U11</f>
        <v>1122019.3295500204</v>
      </c>
      <c r="W11" s="75">
        <f t="shared" ref="W11:W42" si="2">IF(U11=0,100%,V11/U11)</f>
        <v>2.3394530922828179E-2</v>
      </c>
      <c r="X11" s="75"/>
      <c r="Y11" s="85">
        <f>T11*8.02%</f>
        <v>3936438.3765148995</v>
      </c>
      <c r="Z11" s="55" t="s">
        <v>110</v>
      </c>
    </row>
    <row r="12" spans="1:26" ht="12" customHeight="1" x14ac:dyDescent="0.2">
      <c r="B12" s="82">
        <v>511202</v>
      </c>
      <c r="C12" s="81" t="s">
        <v>66</v>
      </c>
      <c r="D12" s="80">
        <v>0</v>
      </c>
      <c r="E12" s="80">
        <v>0</v>
      </c>
      <c r="F12" s="80">
        <v>0</v>
      </c>
      <c r="G12" s="80">
        <v>50000</v>
      </c>
      <c r="H12" s="80">
        <v>0</v>
      </c>
      <c r="I12" s="80">
        <v>28410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79">
        <v>0</v>
      </c>
      <c r="T12" s="79">
        <f t="shared" si="0"/>
        <v>78410</v>
      </c>
      <c r="U12" s="79">
        <v>0</v>
      </c>
      <c r="V12" s="78">
        <f t="shared" si="1"/>
        <v>78410</v>
      </c>
      <c r="W12" s="75">
        <f t="shared" si="2"/>
        <v>1</v>
      </c>
      <c r="X12" s="75"/>
      <c r="Y12" s="85"/>
      <c r="Z12" s="55"/>
    </row>
    <row r="13" spans="1:26" ht="12" customHeight="1" x14ac:dyDescent="0.2">
      <c r="A13" s="55">
        <v>511301</v>
      </c>
      <c r="B13" s="82">
        <v>511301</v>
      </c>
      <c r="C13" s="81" t="s">
        <v>67</v>
      </c>
      <c r="D13" s="80">
        <v>0</v>
      </c>
      <c r="E13" s="80">
        <v>0</v>
      </c>
      <c r="F13" s="80">
        <v>0</v>
      </c>
      <c r="G13" s="80">
        <v>2000</v>
      </c>
      <c r="H13" s="80">
        <v>0</v>
      </c>
      <c r="I13" s="80">
        <v>0</v>
      </c>
      <c r="J13" s="80">
        <v>0</v>
      </c>
      <c r="K13" s="80">
        <v>721</v>
      </c>
      <c r="L13" s="80">
        <v>0</v>
      </c>
      <c r="M13" s="80">
        <v>0</v>
      </c>
      <c r="N13" s="80">
        <v>343020.43</v>
      </c>
      <c r="O13" s="80">
        <v>88215.21</v>
      </c>
      <c r="P13" s="80">
        <v>309305.83999999997</v>
      </c>
      <c r="Q13" s="80">
        <v>0</v>
      </c>
      <c r="R13" s="80">
        <v>0</v>
      </c>
      <c r="S13" s="79">
        <v>23270</v>
      </c>
      <c r="T13" s="79">
        <f t="shared" si="0"/>
        <v>766532.48</v>
      </c>
      <c r="U13" s="79">
        <v>764676.4800000001</v>
      </c>
      <c r="V13" s="78">
        <f t="shared" si="1"/>
        <v>1855.9999999998836</v>
      </c>
      <c r="W13" s="75">
        <f t="shared" si="2"/>
        <v>2.4271702459056715E-3</v>
      </c>
      <c r="X13" s="75"/>
      <c r="Y13" s="84">
        <f>T11*3.5%</f>
        <v>1717897.0471075</v>
      </c>
      <c r="Z13" s="83" t="s">
        <v>109</v>
      </c>
    </row>
    <row r="14" spans="1:26" ht="12" customHeight="1" x14ac:dyDescent="0.2">
      <c r="A14" s="55">
        <v>512101</v>
      </c>
      <c r="B14" s="82">
        <v>512101</v>
      </c>
      <c r="C14" s="81" t="s">
        <v>68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2626847.9699999997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79">
        <v>0</v>
      </c>
      <c r="T14" s="79">
        <f t="shared" si="0"/>
        <v>2626847.9699999997</v>
      </c>
      <c r="U14" s="79">
        <v>2579020</v>
      </c>
      <c r="V14" s="78">
        <f t="shared" si="1"/>
        <v>47827.969999999739</v>
      </c>
      <c r="W14" s="75">
        <f t="shared" si="2"/>
        <v>1.8545017099518321E-2</v>
      </c>
      <c r="X14" s="75"/>
      <c r="Y14" s="67"/>
      <c r="Z14" s="55"/>
    </row>
    <row r="15" spans="1:26" ht="12" customHeight="1" x14ac:dyDescent="0.2">
      <c r="A15" s="55">
        <v>512401</v>
      </c>
      <c r="B15" s="82">
        <v>512401</v>
      </c>
      <c r="C15" s="81" t="s">
        <v>69</v>
      </c>
      <c r="D15" s="80">
        <v>222091.32226799999</v>
      </c>
      <c r="E15" s="80">
        <v>57808.094303999998</v>
      </c>
      <c r="F15" s="80">
        <v>13669.503486</v>
      </c>
      <c r="G15" s="80">
        <v>167375.82219800001</v>
      </c>
      <c r="H15" s="80">
        <v>133993.06989099999</v>
      </c>
      <c r="I15" s="80">
        <v>116898.830592</v>
      </c>
      <c r="J15" s="80">
        <v>195553.38197400002</v>
      </c>
      <c r="K15" s="80">
        <v>216538.15243400002</v>
      </c>
      <c r="L15" s="80">
        <v>0</v>
      </c>
      <c r="M15" s="80">
        <v>140906.105904</v>
      </c>
      <c r="N15" s="80">
        <v>1925046.424755</v>
      </c>
      <c r="O15" s="80">
        <v>1204367.9489520001</v>
      </c>
      <c r="P15" s="80">
        <v>1429812.2340149998</v>
      </c>
      <c r="Q15" s="80">
        <v>289010.98800499999</v>
      </c>
      <c r="R15" s="80">
        <v>337767.33861799998</v>
      </c>
      <c r="S15" s="79">
        <v>1025898.6743450002</v>
      </c>
      <c r="T15" s="79">
        <f t="shared" si="0"/>
        <v>7476737.8917410001</v>
      </c>
      <c r="U15" s="79">
        <v>7642821.3817890016</v>
      </c>
      <c r="V15" s="78">
        <f t="shared" si="1"/>
        <v>-166083.49004800152</v>
      </c>
      <c r="W15" s="75">
        <f t="shared" si="2"/>
        <v>-2.173065177785502E-2</v>
      </c>
      <c r="X15" s="75"/>
      <c r="Y15" s="67"/>
      <c r="Z15" s="55"/>
    </row>
    <row r="16" spans="1:26" ht="12" customHeight="1" x14ac:dyDescent="0.2">
      <c r="A16" s="55">
        <v>512501</v>
      </c>
      <c r="B16" s="82">
        <v>512501</v>
      </c>
      <c r="C16" s="81" t="s">
        <v>71</v>
      </c>
      <c r="D16" s="80">
        <v>0</v>
      </c>
      <c r="E16" s="80">
        <v>0</v>
      </c>
      <c r="F16" s="80">
        <v>0</v>
      </c>
      <c r="G16" s="80">
        <v>33100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79">
        <v>0</v>
      </c>
      <c r="T16" s="79">
        <f t="shared" si="0"/>
        <v>33100</v>
      </c>
      <c r="U16" s="79">
        <v>11770</v>
      </c>
      <c r="V16" s="78">
        <f t="shared" si="1"/>
        <v>21330</v>
      </c>
      <c r="W16" s="75">
        <f t="shared" si="2"/>
        <v>1.8122344944774851</v>
      </c>
      <c r="X16" s="75"/>
      <c r="Y16" s="56"/>
      <c r="Z16" s="55"/>
    </row>
    <row r="17" spans="1:26" ht="12" customHeight="1" x14ac:dyDescent="0.2">
      <c r="A17" s="55">
        <v>512601</v>
      </c>
      <c r="B17" s="82">
        <v>512601</v>
      </c>
      <c r="C17" s="81" t="s">
        <v>72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123661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79">
        <v>0</v>
      </c>
      <c r="T17" s="79">
        <f t="shared" si="0"/>
        <v>123661</v>
      </c>
      <c r="U17" s="79">
        <v>123661</v>
      </c>
      <c r="V17" s="78">
        <f t="shared" si="1"/>
        <v>0</v>
      </c>
      <c r="W17" s="75">
        <f t="shared" si="2"/>
        <v>0</v>
      </c>
      <c r="X17" s="75"/>
      <c r="Y17" s="56"/>
      <c r="Z17" s="55"/>
    </row>
    <row r="18" spans="1:26" ht="12" customHeight="1" x14ac:dyDescent="0.2">
      <c r="A18" s="55">
        <v>512701</v>
      </c>
      <c r="B18" s="82">
        <v>512701</v>
      </c>
      <c r="C18" s="81" t="s">
        <v>74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251522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79">
        <v>0</v>
      </c>
      <c r="T18" s="79">
        <f t="shared" si="0"/>
        <v>251522</v>
      </c>
      <c r="U18" s="79">
        <v>251522</v>
      </c>
      <c r="V18" s="78">
        <f t="shared" si="1"/>
        <v>0</v>
      </c>
      <c r="W18" s="75">
        <f t="shared" si="2"/>
        <v>0</v>
      </c>
      <c r="X18" s="75"/>
      <c r="Y18" s="56"/>
      <c r="Z18" s="55"/>
    </row>
    <row r="19" spans="1:26" ht="12" customHeight="1" x14ac:dyDescent="0.2">
      <c r="A19" s="55">
        <v>521101</v>
      </c>
      <c r="B19" s="82">
        <v>521101</v>
      </c>
      <c r="C19" s="81" t="s">
        <v>22</v>
      </c>
      <c r="D19" s="80">
        <v>2308</v>
      </c>
      <c r="E19" s="80">
        <v>3000</v>
      </c>
      <c r="F19" s="80">
        <v>51918</v>
      </c>
      <c r="G19" s="80">
        <v>9000</v>
      </c>
      <c r="H19" s="80">
        <v>1000</v>
      </c>
      <c r="I19" s="80">
        <v>2300</v>
      </c>
      <c r="J19" s="80">
        <v>1581</v>
      </c>
      <c r="K19" s="80">
        <v>8902</v>
      </c>
      <c r="L19" s="80">
        <v>0</v>
      </c>
      <c r="M19" s="80">
        <v>0</v>
      </c>
      <c r="N19" s="80">
        <v>33440</v>
      </c>
      <c r="O19" s="80">
        <v>0</v>
      </c>
      <c r="P19" s="80">
        <v>7100</v>
      </c>
      <c r="Q19" s="80">
        <v>1000</v>
      </c>
      <c r="R19" s="80">
        <v>500</v>
      </c>
      <c r="S19" s="79">
        <v>1000</v>
      </c>
      <c r="T19" s="79">
        <f t="shared" si="0"/>
        <v>123049</v>
      </c>
      <c r="U19" s="79">
        <v>95402.13</v>
      </c>
      <c r="V19" s="78">
        <f t="shared" si="1"/>
        <v>27646.869999999995</v>
      </c>
      <c r="W19" s="75">
        <f t="shared" si="2"/>
        <v>0.28979300566978949</v>
      </c>
      <c r="X19" s="75"/>
      <c r="Y19" s="56"/>
      <c r="Z19" s="55"/>
    </row>
    <row r="20" spans="1:26" ht="12" customHeight="1" x14ac:dyDescent="0.2">
      <c r="A20" s="55">
        <v>521201</v>
      </c>
      <c r="B20" s="82">
        <v>521201</v>
      </c>
      <c r="C20" s="81" t="s">
        <v>38</v>
      </c>
      <c r="D20" s="80">
        <v>710</v>
      </c>
      <c r="E20" s="80">
        <v>45000</v>
      </c>
      <c r="F20" s="80">
        <v>0</v>
      </c>
      <c r="G20" s="80">
        <v>156000</v>
      </c>
      <c r="H20" s="80">
        <v>100000</v>
      </c>
      <c r="I20" s="80">
        <v>0</v>
      </c>
      <c r="J20" s="80">
        <v>0</v>
      </c>
      <c r="K20" s="80">
        <v>1968224</v>
      </c>
      <c r="L20" s="80">
        <v>42000</v>
      </c>
      <c r="M20" s="80">
        <v>427900</v>
      </c>
      <c r="N20" s="80">
        <v>14131088</v>
      </c>
      <c r="O20" s="80">
        <v>1576000</v>
      </c>
      <c r="P20" s="80">
        <v>400000</v>
      </c>
      <c r="Q20" s="80">
        <v>64000</v>
      </c>
      <c r="R20" s="80">
        <v>0</v>
      </c>
      <c r="S20" s="79">
        <v>36500</v>
      </c>
      <c r="T20" s="79">
        <f t="shared" si="0"/>
        <v>18947422</v>
      </c>
      <c r="U20" s="79">
        <v>18504185.039999999</v>
      </c>
      <c r="V20" s="78">
        <f t="shared" si="1"/>
        <v>443236.96000000089</v>
      </c>
      <c r="W20" s="75">
        <f t="shared" si="2"/>
        <v>2.3953335909788379E-2</v>
      </c>
      <c r="X20" s="75"/>
      <c r="Y20" s="56"/>
      <c r="Z20" s="55"/>
    </row>
    <row r="21" spans="1:26" ht="12" customHeight="1" x14ac:dyDescent="0.2">
      <c r="A21" s="55">
        <v>521202</v>
      </c>
      <c r="B21" s="82">
        <v>521202</v>
      </c>
      <c r="C21" s="81" t="s">
        <v>39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2028181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79">
        <v>0</v>
      </c>
      <c r="T21" s="79">
        <f t="shared" si="0"/>
        <v>2028181</v>
      </c>
      <c r="U21" s="79">
        <v>2028181</v>
      </c>
      <c r="V21" s="78">
        <f t="shared" si="1"/>
        <v>0</v>
      </c>
      <c r="W21" s="75">
        <f t="shared" si="2"/>
        <v>0</v>
      </c>
      <c r="X21" s="75"/>
      <c r="Y21" s="56"/>
      <c r="Z21" s="55"/>
    </row>
    <row r="22" spans="1:26" ht="12" customHeight="1" x14ac:dyDescent="0.2">
      <c r="A22" s="55">
        <v>521203</v>
      </c>
      <c r="B22" s="82">
        <v>521203</v>
      </c>
      <c r="C22" s="81" t="s">
        <v>40</v>
      </c>
      <c r="D22" s="80">
        <v>0</v>
      </c>
      <c r="E22" s="80">
        <v>0</v>
      </c>
      <c r="F22" s="80">
        <v>0</v>
      </c>
      <c r="G22" s="80">
        <v>0</v>
      </c>
      <c r="H22" s="80">
        <v>289753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79">
        <v>0</v>
      </c>
      <c r="T22" s="79">
        <f t="shared" si="0"/>
        <v>289753</v>
      </c>
      <c r="U22" s="79">
        <v>289753</v>
      </c>
      <c r="V22" s="78">
        <f t="shared" si="1"/>
        <v>0</v>
      </c>
      <c r="W22" s="75">
        <f t="shared" si="2"/>
        <v>0</v>
      </c>
      <c r="X22" s="75"/>
      <c r="Y22" s="56"/>
      <c r="Z22" s="55"/>
    </row>
    <row r="23" spans="1:26" ht="12" customHeight="1" x14ac:dyDescent="0.2">
      <c r="A23" s="55">
        <v>521204</v>
      </c>
      <c r="B23" s="82">
        <v>521204</v>
      </c>
      <c r="C23" s="81" t="s">
        <v>41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175000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79">
        <v>0</v>
      </c>
      <c r="T23" s="79">
        <f t="shared" si="0"/>
        <v>175000</v>
      </c>
      <c r="U23" s="79">
        <v>469531</v>
      </c>
      <c r="V23" s="78">
        <f t="shared" si="1"/>
        <v>-294531</v>
      </c>
      <c r="W23" s="75">
        <f t="shared" si="2"/>
        <v>-0.62728765512820239</v>
      </c>
      <c r="X23" s="75"/>
      <c r="Y23" s="56"/>
      <c r="Z23" s="55"/>
    </row>
    <row r="24" spans="1:26" ht="12" customHeight="1" x14ac:dyDescent="0.2">
      <c r="A24" s="55">
        <v>521205</v>
      </c>
      <c r="B24" s="82">
        <v>521205</v>
      </c>
      <c r="C24" s="81" t="s">
        <v>108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91000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79">
        <v>0</v>
      </c>
      <c r="T24" s="79">
        <f t="shared" si="0"/>
        <v>91000</v>
      </c>
      <c r="U24" s="79">
        <v>91000</v>
      </c>
      <c r="V24" s="78">
        <f t="shared" si="1"/>
        <v>0</v>
      </c>
      <c r="W24" s="75">
        <f t="shared" si="2"/>
        <v>0</v>
      </c>
      <c r="X24" s="75"/>
      <c r="Y24" s="56"/>
      <c r="Z24" s="55"/>
    </row>
    <row r="25" spans="1:26" ht="12" customHeight="1" x14ac:dyDescent="0.2">
      <c r="A25" s="55">
        <v>521207</v>
      </c>
      <c r="B25" s="82">
        <v>521207</v>
      </c>
      <c r="C25" s="81" t="s">
        <v>42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600000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79">
        <v>575000</v>
      </c>
      <c r="T25" s="79">
        <f t="shared" si="0"/>
        <v>1175000</v>
      </c>
      <c r="U25" s="79">
        <v>1600000</v>
      </c>
      <c r="V25" s="78">
        <f t="shared" si="1"/>
        <v>-425000</v>
      </c>
      <c r="W25" s="75">
        <f t="shared" si="2"/>
        <v>-0.265625</v>
      </c>
      <c r="X25" s="75"/>
      <c r="Y25" s="56"/>
      <c r="Z25" s="55"/>
    </row>
    <row r="26" spans="1:26" ht="12" customHeight="1" x14ac:dyDescent="0.2">
      <c r="A26" s="55">
        <v>521208</v>
      </c>
      <c r="B26" s="82">
        <v>521208</v>
      </c>
      <c r="C26" s="81" t="s">
        <v>43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79">
        <v>12223499</v>
      </c>
      <c r="T26" s="79">
        <f t="shared" si="0"/>
        <v>12223499</v>
      </c>
      <c r="U26" s="79">
        <v>10691041</v>
      </c>
      <c r="V26" s="78">
        <f t="shared" si="1"/>
        <v>1532458</v>
      </c>
      <c r="W26" s="75">
        <f t="shared" si="2"/>
        <v>0.14334039126779141</v>
      </c>
      <c r="X26" s="75"/>
      <c r="Y26" s="56"/>
      <c r="Z26" s="55"/>
    </row>
    <row r="27" spans="1:26" ht="12" customHeight="1" x14ac:dyDescent="0.2">
      <c r="A27" s="55">
        <v>521209</v>
      </c>
      <c r="B27" s="82">
        <v>521209</v>
      </c>
      <c r="C27" s="81" t="s">
        <v>44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50142</v>
      </c>
      <c r="O27" s="80">
        <v>0</v>
      </c>
      <c r="P27" s="80">
        <v>0</v>
      </c>
      <c r="Q27" s="80">
        <v>0</v>
      </c>
      <c r="R27" s="80">
        <v>0</v>
      </c>
      <c r="S27" s="79">
        <v>0</v>
      </c>
      <c r="T27" s="79">
        <f t="shared" si="0"/>
        <v>50142</v>
      </c>
      <c r="U27" s="79">
        <v>50142</v>
      </c>
      <c r="V27" s="78">
        <f t="shared" si="1"/>
        <v>0</v>
      </c>
      <c r="W27" s="75">
        <f t="shared" si="2"/>
        <v>0</v>
      </c>
      <c r="X27" s="75"/>
      <c r="Y27" s="56"/>
      <c r="Z27" s="55"/>
    </row>
    <row r="28" spans="1:26" ht="12" customHeight="1" x14ac:dyDescent="0.2">
      <c r="A28" s="55">
        <v>521212</v>
      </c>
      <c r="B28" s="82">
        <v>521212</v>
      </c>
      <c r="C28" s="81" t="s">
        <v>45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11065703</v>
      </c>
      <c r="P28" s="80">
        <v>32139085</v>
      </c>
      <c r="Q28" s="80">
        <v>0</v>
      </c>
      <c r="R28" s="80">
        <v>0</v>
      </c>
      <c r="S28" s="79">
        <v>51542</v>
      </c>
      <c r="T28" s="79">
        <f t="shared" si="0"/>
        <v>43256330</v>
      </c>
      <c r="U28" s="79">
        <v>34740336.82</v>
      </c>
      <c r="V28" s="78">
        <f t="shared" si="1"/>
        <v>8515993.1799999997</v>
      </c>
      <c r="W28" s="75">
        <f t="shared" si="2"/>
        <v>0.24513271774317816</v>
      </c>
      <c r="X28" s="75"/>
      <c r="Y28" s="56"/>
      <c r="Z28" s="55"/>
    </row>
    <row r="29" spans="1:26" ht="12" customHeight="1" x14ac:dyDescent="0.2">
      <c r="A29" s="55">
        <v>521213</v>
      </c>
      <c r="B29" s="82">
        <v>521213</v>
      </c>
      <c r="C29" s="81" t="s">
        <v>107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37361565</v>
      </c>
      <c r="S29" s="79">
        <v>0</v>
      </c>
      <c r="T29" s="79">
        <f t="shared" si="0"/>
        <v>37361565</v>
      </c>
      <c r="U29" s="79">
        <v>40794758</v>
      </c>
      <c r="V29" s="78">
        <f t="shared" si="1"/>
        <v>-3433193</v>
      </c>
      <c r="W29" s="75">
        <f t="shared" si="2"/>
        <v>-8.4157699869184172E-2</v>
      </c>
      <c r="X29" s="75"/>
      <c r="Y29" s="56"/>
      <c r="Z29" s="55"/>
    </row>
    <row r="30" spans="1:26" ht="12" customHeight="1" x14ac:dyDescent="0.2">
      <c r="A30" s="55">
        <v>521301</v>
      </c>
      <c r="B30" s="82">
        <v>521301</v>
      </c>
      <c r="C30" s="81" t="s">
        <v>106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f>31867354+500000</f>
        <v>32367354</v>
      </c>
      <c r="P30" s="80">
        <v>0</v>
      </c>
      <c r="Q30" s="80">
        <v>0</v>
      </c>
      <c r="R30" s="80">
        <v>3478262</v>
      </c>
      <c r="S30" s="79">
        <v>0</v>
      </c>
      <c r="T30" s="79">
        <f t="shared" si="0"/>
        <v>35845616</v>
      </c>
      <c r="U30" s="79">
        <v>33771899</v>
      </c>
      <c r="V30" s="78">
        <f t="shared" si="1"/>
        <v>2073717</v>
      </c>
      <c r="W30" s="75">
        <f t="shared" si="2"/>
        <v>6.1403624356450907E-2</v>
      </c>
      <c r="X30" s="75"/>
      <c r="Y30" s="56"/>
      <c r="Z30" s="55"/>
    </row>
    <row r="31" spans="1:26" ht="12" customHeight="1" x14ac:dyDescent="0.2">
      <c r="B31" s="82">
        <v>522201</v>
      </c>
      <c r="C31" s="81" t="s">
        <v>105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675455</v>
      </c>
      <c r="Q31" s="80">
        <v>0</v>
      </c>
      <c r="R31" s="80">
        <v>0</v>
      </c>
      <c r="S31" s="79">
        <v>0</v>
      </c>
      <c r="T31" s="79">
        <f t="shared" si="0"/>
        <v>675455</v>
      </c>
      <c r="U31" s="79">
        <v>0</v>
      </c>
      <c r="V31" s="78">
        <f t="shared" si="1"/>
        <v>675455</v>
      </c>
      <c r="W31" s="75">
        <f t="shared" si="2"/>
        <v>1</v>
      </c>
      <c r="X31" s="75"/>
      <c r="Y31" s="56"/>
      <c r="Z31" s="55"/>
    </row>
    <row r="32" spans="1:26" ht="12" customHeight="1" x14ac:dyDescent="0.2">
      <c r="A32" s="55">
        <v>522202</v>
      </c>
      <c r="B32" s="82">
        <v>522202</v>
      </c>
      <c r="C32" s="81" t="s">
        <v>47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616425</v>
      </c>
      <c r="Q32" s="80">
        <v>0</v>
      </c>
      <c r="R32" s="80">
        <v>0</v>
      </c>
      <c r="S32" s="79">
        <v>0</v>
      </c>
      <c r="T32" s="79">
        <f t="shared" si="0"/>
        <v>616425</v>
      </c>
      <c r="U32" s="79">
        <v>611500</v>
      </c>
      <c r="V32" s="78">
        <f t="shared" si="1"/>
        <v>4925</v>
      </c>
      <c r="W32" s="75">
        <f t="shared" si="2"/>
        <v>8.0539656582174976E-3</v>
      </c>
      <c r="X32" s="75"/>
      <c r="Y32" s="56"/>
      <c r="Z32" s="55"/>
    </row>
    <row r="33" spans="1:26" ht="12" customHeight="1" x14ac:dyDescent="0.2">
      <c r="A33" s="55">
        <v>522203</v>
      </c>
      <c r="B33" s="82">
        <v>522203</v>
      </c>
      <c r="C33" s="81" t="s">
        <v>104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4215000</v>
      </c>
      <c r="S33" s="79">
        <v>0</v>
      </c>
      <c r="T33" s="79">
        <f t="shared" si="0"/>
        <v>4215000</v>
      </c>
      <c r="U33" s="79">
        <v>3289700</v>
      </c>
      <c r="V33" s="78">
        <f t="shared" si="1"/>
        <v>925300</v>
      </c>
      <c r="W33" s="75">
        <f t="shared" si="2"/>
        <v>0.28127184849682341</v>
      </c>
      <c r="X33" s="75"/>
      <c r="Y33" s="56"/>
      <c r="Z33" s="55"/>
    </row>
    <row r="34" spans="1:26" ht="12" customHeight="1" x14ac:dyDescent="0.2">
      <c r="A34" s="55">
        <v>522204</v>
      </c>
      <c r="B34" s="82">
        <v>522204</v>
      </c>
      <c r="C34" s="81" t="s">
        <v>103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5921381</v>
      </c>
      <c r="S34" s="79">
        <v>0</v>
      </c>
      <c r="T34" s="79">
        <f t="shared" si="0"/>
        <v>5921381</v>
      </c>
      <c r="U34" s="79">
        <v>7637835</v>
      </c>
      <c r="V34" s="78">
        <f t="shared" si="1"/>
        <v>-1716454</v>
      </c>
      <c r="W34" s="75">
        <f t="shared" si="2"/>
        <v>-0.22473043735561191</v>
      </c>
      <c r="X34" s="75"/>
      <c r="Y34" s="56"/>
      <c r="Z34" s="55"/>
    </row>
    <row r="35" spans="1:26" ht="12" customHeight="1" x14ac:dyDescent="0.2">
      <c r="A35" s="55">
        <v>522205</v>
      </c>
      <c r="B35" s="82">
        <v>522205</v>
      </c>
      <c r="C35" s="81" t="s">
        <v>102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6400198</v>
      </c>
      <c r="S35" s="79">
        <v>0</v>
      </c>
      <c r="T35" s="79">
        <f t="shared" si="0"/>
        <v>6400198</v>
      </c>
      <c r="U35" s="79">
        <v>4906100</v>
      </c>
      <c r="V35" s="78">
        <f t="shared" si="1"/>
        <v>1494098</v>
      </c>
      <c r="W35" s="75">
        <f t="shared" si="2"/>
        <v>0.30453883940400728</v>
      </c>
      <c r="X35" s="75"/>
      <c r="Y35" s="56"/>
      <c r="Z35" s="55"/>
    </row>
    <row r="36" spans="1:26" ht="12" customHeight="1" x14ac:dyDescent="0.2">
      <c r="A36" s="55">
        <v>522206</v>
      </c>
      <c r="B36" s="82">
        <v>522206</v>
      </c>
      <c r="C36" s="81" t="s">
        <v>101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6275000</v>
      </c>
      <c r="S36" s="79">
        <v>0</v>
      </c>
      <c r="T36" s="79">
        <f t="shared" si="0"/>
        <v>6275000</v>
      </c>
      <c r="U36" s="79">
        <v>2721400</v>
      </c>
      <c r="V36" s="78">
        <f t="shared" si="1"/>
        <v>3553600</v>
      </c>
      <c r="W36" s="75">
        <f t="shared" si="2"/>
        <v>1.3057984860733447</v>
      </c>
      <c r="X36" s="75"/>
      <c r="Y36" s="56"/>
      <c r="Z36" s="55"/>
    </row>
    <row r="37" spans="1:26" ht="12" customHeight="1" x14ac:dyDescent="0.2">
      <c r="A37" s="55">
        <v>522301</v>
      </c>
      <c r="B37" s="82">
        <v>522301</v>
      </c>
      <c r="C37" s="81" t="s">
        <v>48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340000</v>
      </c>
      <c r="Q37" s="80">
        <v>0</v>
      </c>
      <c r="R37" s="80">
        <v>0</v>
      </c>
      <c r="S37" s="79">
        <v>0</v>
      </c>
      <c r="T37" s="79">
        <f t="shared" si="0"/>
        <v>340000</v>
      </c>
      <c r="U37" s="79">
        <v>318752.14</v>
      </c>
      <c r="V37" s="78">
        <f t="shared" si="1"/>
        <v>21247.859999999986</v>
      </c>
      <c r="W37" s="75">
        <f t="shared" si="2"/>
        <v>6.6659505407555802E-2</v>
      </c>
      <c r="X37" s="75"/>
      <c r="Y37" s="56"/>
      <c r="Z37" s="55"/>
    </row>
    <row r="38" spans="1:26" ht="12" customHeight="1" x14ac:dyDescent="0.2">
      <c r="A38" s="55">
        <v>522302</v>
      </c>
      <c r="B38" s="82">
        <v>522302</v>
      </c>
      <c r="C38" s="81" t="s">
        <v>49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35200</v>
      </c>
      <c r="O38" s="80">
        <v>0</v>
      </c>
      <c r="P38" s="80">
        <v>53850</v>
      </c>
      <c r="Q38" s="80">
        <v>0</v>
      </c>
      <c r="R38" s="80">
        <v>0</v>
      </c>
      <c r="S38" s="79">
        <v>0</v>
      </c>
      <c r="T38" s="79">
        <f t="shared" si="0"/>
        <v>89050</v>
      </c>
      <c r="U38" s="79">
        <v>162754.20000000001</v>
      </c>
      <c r="V38" s="78">
        <f t="shared" si="1"/>
        <v>-73704.200000000012</v>
      </c>
      <c r="W38" s="75">
        <f t="shared" si="2"/>
        <v>-0.45285590172173751</v>
      </c>
      <c r="X38" s="75"/>
      <c r="Y38" s="56"/>
      <c r="Z38" s="55"/>
    </row>
    <row r="39" spans="1:26" ht="12" customHeight="1" x14ac:dyDescent="0.2">
      <c r="A39" s="55">
        <v>523101</v>
      </c>
      <c r="B39" s="82">
        <v>523101</v>
      </c>
      <c r="C39" s="81" t="s">
        <v>23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79">
        <v>7248478</v>
      </c>
      <c r="T39" s="79">
        <f t="shared" si="0"/>
        <v>7248478</v>
      </c>
      <c r="U39" s="79">
        <v>7248478</v>
      </c>
      <c r="V39" s="78">
        <f t="shared" si="1"/>
        <v>0</v>
      </c>
      <c r="W39" s="75">
        <f t="shared" si="2"/>
        <v>0</v>
      </c>
      <c r="X39" s="75"/>
      <c r="Y39" s="56"/>
      <c r="Z39" s="55"/>
    </row>
    <row r="40" spans="1:26" ht="12" customHeight="1" x14ac:dyDescent="0.2">
      <c r="A40" s="55">
        <v>523201</v>
      </c>
      <c r="B40" s="82">
        <v>523201</v>
      </c>
      <c r="C40" s="81" t="s">
        <v>58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15266478</v>
      </c>
      <c r="O40" s="80">
        <v>0</v>
      </c>
      <c r="P40" s="80">
        <v>0</v>
      </c>
      <c r="Q40" s="80">
        <v>0</v>
      </c>
      <c r="R40" s="80">
        <v>0</v>
      </c>
      <c r="S40" s="79">
        <v>0</v>
      </c>
      <c r="T40" s="79">
        <f t="shared" si="0"/>
        <v>15266478</v>
      </c>
      <c r="U40" s="79">
        <v>12900000</v>
      </c>
      <c r="V40" s="78">
        <f t="shared" si="1"/>
        <v>2366478</v>
      </c>
      <c r="W40" s="75">
        <f t="shared" si="2"/>
        <v>0.18344790697674418</v>
      </c>
      <c r="X40" s="75"/>
      <c r="Y40" s="56"/>
      <c r="Z40" s="55"/>
    </row>
    <row r="41" spans="1:26" ht="12" customHeight="1" x14ac:dyDescent="0.2">
      <c r="A41" s="55">
        <v>523202</v>
      </c>
      <c r="B41" s="82">
        <v>523202</v>
      </c>
      <c r="C41" s="81" t="s">
        <v>59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1831100</v>
      </c>
      <c r="P41" s="80">
        <v>355000</v>
      </c>
      <c r="Q41" s="80">
        <v>0</v>
      </c>
      <c r="R41" s="80">
        <v>0</v>
      </c>
      <c r="S41" s="79">
        <v>0</v>
      </c>
      <c r="T41" s="79">
        <f t="shared" si="0"/>
        <v>2186100</v>
      </c>
      <c r="U41" s="79">
        <v>2154912</v>
      </c>
      <c r="V41" s="78">
        <f t="shared" si="1"/>
        <v>31188</v>
      </c>
      <c r="W41" s="75">
        <f t="shared" si="2"/>
        <v>1.4472980799215931E-2</v>
      </c>
      <c r="X41" s="75"/>
      <c r="Y41" s="56"/>
      <c r="Z41" s="55"/>
    </row>
    <row r="42" spans="1:26" ht="12" customHeight="1" x14ac:dyDescent="0.2">
      <c r="A42" s="55">
        <v>523203</v>
      </c>
      <c r="B42" s="82">
        <v>523203</v>
      </c>
      <c r="C42" s="81" t="s">
        <v>33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44369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79">
        <v>0</v>
      </c>
      <c r="T42" s="79">
        <f t="shared" si="0"/>
        <v>44369</v>
      </c>
      <c r="U42" s="79">
        <v>44369</v>
      </c>
      <c r="V42" s="78">
        <f t="shared" si="1"/>
        <v>0</v>
      </c>
      <c r="W42" s="75">
        <f t="shared" si="2"/>
        <v>0</v>
      </c>
      <c r="X42" s="75"/>
      <c r="Y42" s="56"/>
      <c r="Z42" s="55"/>
    </row>
    <row r="43" spans="1:26" ht="12" customHeight="1" x14ac:dyDescent="0.2">
      <c r="A43" s="55">
        <v>523301</v>
      </c>
      <c r="B43" s="82">
        <v>523301</v>
      </c>
      <c r="C43" s="81" t="s">
        <v>24</v>
      </c>
      <c r="D43" s="80">
        <v>0</v>
      </c>
      <c r="E43" s="80">
        <v>0</v>
      </c>
      <c r="F43" s="80">
        <v>0</v>
      </c>
      <c r="G43" s="80">
        <v>222000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79">
        <v>0</v>
      </c>
      <c r="T43" s="79">
        <f t="shared" ref="T43:T74" si="3">SUM(D43:S43)</f>
        <v>222000</v>
      </c>
      <c r="U43" s="79">
        <v>157820</v>
      </c>
      <c r="V43" s="78">
        <f t="shared" ref="V43:V74" si="4">T43-U43</f>
        <v>64180</v>
      </c>
      <c r="W43" s="75">
        <f t="shared" ref="W43:W74" si="5">IF(U43=0,100%,V43/U43)</f>
        <v>0.40666582182232924</v>
      </c>
      <c r="X43" s="75"/>
      <c r="Y43" s="56"/>
      <c r="Z43" s="55"/>
    </row>
    <row r="44" spans="1:26" ht="12" customHeight="1" x14ac:dyDescent="0.2">
      <c r="A44" s="55">
        <v>523302</v>
      </c>
      <c r="B44" s="82">
        <v>523302</v>
      </c>
      <c r="C44" s="81" t="s">
        <v>77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1618782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79">
        <v>0</v>
      </c>
      <c r="T44" s="79">
        <f t="shared" si="3"/>
        <v>1618782</v>
      </c>
      <c r="U44" s="79">
        <v>1618782</v>
      </c>
      <c r="V44" s="78">
        <f t="shared" si="4"/>
        <v>0</v>
      </c>
      <c r="W44" s="75">
        <f t="shared" si="5"/>
        <v>0</v>
      </c>
      <c r="X44" s="75"/>
      <c r="Y44" s="56"/>
      <c r="Z44" s="55"/>
    </row>
    <row r="45" spans="1:26" ht="12" customHeight="1" x14ac:dyDescent="0.2">
      <c r="A45" s="55">
        <v>523303</v>
      </c>
      <c r="B45" s="82">
        <v>523303</v>
      </c>
      <c r="C45" s="81" t="s">
        <v>34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1250499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79">
        <v>0</v>
      </c>
      <c r="T45" s="79">
        <f t="shared" si="3"/>
        <v>1250499</v>
      </c>
      <c r="U45" s="79">
        <v>1250499</v>
      </c>
      <c r="V45" s="78">
        <f t="shared" si="4"/>
        <v>0</v>
      </c>
      <c r="W45" s="75">
        <f t="shared" si="5"/>
        <v>0</v>
      </c>
      <c r="X45" s="75"/>
      <c r="Y45" s="56"/>
      <c r="Z45" s="55"/>
    </row>
    <row r="46" spans="1:26" ht="12" customHeight="1" x14ac:dyDescent="0.2">
      <c r="A46" s="55">
        <v>523304</v>
      </c>
      <c r="B46" s="82">
        <v>523304</v>
      </c>
      <c r="C46" s="81" t="s">
        <v>35</v>
      </c>
      <c r="D46" s="80">
        <v>164</v>
      </c>
      <c r="E46" s="80">
        <v>0</v>
      </c>
      <c r="F46" s="80">
        <v>0</v>
      </c>
      <c r="G46" s="80">
        <v>14500</v>
      </c>
      <c r="H46" s="80">
        <v>0</v>
      </c>
      <c r="I46" s="80">
        <v>0</v>
      </c>
      <c r="J46" s="80">
        <v>106800</v>
      </c>
      <c r="K46" s="80">
        <v>1245841</v>
      </c>
      <c r="L46" s="80">
        <v>0</v>
      </c>
      <c r="M46" s="80">
        <v>0</v>
      </c>
      <c r="N46" s="80">
        <v>252382</v>
      </c>
      <c r="O46" s="80">
        <v>0</v>
      </c>
      <c r="P46" s="80">
        <v>0</v>
      </c>
      <c r="Q46" s="80">
        <v>0</v>
      </c>
      <c r="R46" s="80">
        <v>0</v>
      </c>
      <c r="S46" s="79">
        <v>5080</v>
      </c>
      <c r="T46" s="79">
        <f t="shared" si="3"/>
        <v>1624767</v>
      </c>
      <c r="U46" s="79">
        <v>1672489.84</v>
      </c>
      <c r="V46" s="78">
        <f t="shared" si="4"/>
        <v>-47722.840000000084</v>
      </c>
      <c r="W46" s="75">
        <f t="shared" si="5"/>
        <v>-2.8534008912125937E-2</v>
      </c>
      <c r="X46" s="75"/>
      <c r="Y46" s="56"/>
      <c r="Z46" s="55"/>
    </row>
    <row r="47" spans="1:26" ht="12" customHeight="1" x14ac:dyDescent="0.2">
      <c r="A47" s="55">
        <v>523305</v>
      </c>
      <c r="B47" s="82">
        <v>523305</v>
      </c>
      <c r="C47" s="81" t="s">
        <v>25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54678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79">
        <v>0</v>
      </c>
      <c r="T47" s="79">
        <f t="shared" si="3"/>
        <v>54678</v>
      </c>
      <c r="U47" s="79">
        <v>331</v>
      </c>
      <c r="V47" s="78">
        <f t="shared" si="4"/>
        <v>54347</v>
      </c>
      <c r="W47" s="75">
        <f t="shared" si="5"/>
        <v>164.19033232628399</v>
      </c>
      <c r="X47" s="75"/>
      <c r="Y47" s="56"/>
      <c r="Z47" s="55"/>
    </row>
    <row r="48" spans="1:26" ht="12" customHeight="1" x14ac:dyDescent="0.2">
      <c r="A48" s="55">
        <v>523401</v>
      </c>
      <c r="B48" s="82">
        <v>523401</v>
      </c>
      <c r="C48" s="81" t="s">
        <v>36</v>
      </c>
      <c r="D48" s="80">
        <v>2900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5931</v>
      </c>
      <c r="L48" s="80">
        <v>0</v>
      </c>
      <c r="M48" s="80">
        <v>6186</v>
      </c>
      <c r="N48" s="80">
        <v>184894</v>
      </c>
      <c r="O48" s="80">
        <v>0</v>
      </c>
      <c r="P48" s="80">
        <v>0</v>
      </c>
      <c r="Q48" s="80">
        <v>0</v>
      </c>
      <c r="R48" s="80">
        <v>0</v>
      </c>
      <c r="S48" s="79">
        <v>0</v>
      </c>
      <c r="T48" s="79">
        <f t="shared" si="3"/>
        <v>199911</v>
      </c>
      <c r="U48" s="79">
        <v>161266</v>
      </c>
      <c r="V48" s="78">
        <f t="shared" si="4"/>
        <v>38645</v>
      </c>
      <c r="W48" s="75">
        <f t="shared" si="5"/>
        <v>0.23963513697865638</v>
      </c>
      <c r="X48" s="75"/>
      <c r="Y48" s="56"/>
      <c r="Z48" s="55"/>
    </row>
    <row r="49" spans="1:26" ht="12" customHeight="1" x14ac:dyDescent="0.2">
      <c r="A49" s="55">
        <v>523402</v>
      </c>
      <c r="B49" s="82">
        <v>523402</v>
      </c>
      <c r="C49" s="81" t="s">
        <v>37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25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79">
        <v>0</v>
      </c>
      <c r="T49" s="79">
        <f t="shared" si="3"/>
        <v>25</v>
      </c>
      <c r="U49" s="79">
        <v>16155</v>
      </c>
      <c r="V49" s="78">
        <f t="shared" si="4"/>
        <v>-16130</v>
      </c>
      <c r="W49" s="75">
        <f t="shared" si="5"/>
        <v>-0.99845249148870319</v>
      </c>
      <c r="X49" s="75"/>
      <c r="Y49" s="56"/>
      <c r="Z49" s="55"/>
    </row>
    <row r="50" spans="1:26" ht="12" customHeight="1" x14ac:dyDescent="0.2">
      <c r="A50" s="55">
        <v>523501</v>
      </c>
      <c r="B50" s="82">
        <v>523501</v>
      </c>
      <c r="C50" s="81" t="s">
        <v>26</v>
      </c>
      <c r="D50" s="80">
        <v>5826</v>
      </c>
      <c r="E50" s="80">
        <v>20000</v>
      </c>
      <c r="F50" s="80">
        <v>4926</v>
      </c>
      <c r="G50" s="80">
        <v>2000</v>
      </c>
      <c r="H50" s="80">
        <v>5000</v>
      </c>
      <c r="I50" s="80">
        <v>2804</v>
      </c>
      <c r="J50" s="80">
        <v>15620</v>
      </c>
      <c r="K50" s="80">
        <v>45822</v>
      </c>
      <c r="L50" s="80">
        <v>0</v>
      </c>
      <c r="M50" s="80">
        <v>1633</v>
      </c>
      <c r="N50" s="80">
        <v>19749</v>
      </c>
      <c r="O50" s="80">
        <v>47500</v>
      </c>
      <c r="P50" s="80">
        <v>22100</v>
      </c>
      <c r="Q50" s="80">
        <v>40900</v>
      </c>
      <c r="R50" s="80">
        <v>5000</v>
      </c>
      <c r="S50" s="79">
        <v>9295</v>
      </c>
      <c r="T50" s="79">
        <f t="shared" si="3"/>
        <v>248175</v>
      </c>
      <c r="U50" s="79">
        <v>110868.29</v>
      </c>
      <c r="V50" s="78">
        <f t="shared" si="4"/>
        <v>137306.71000000002</v>
      </c>
      <c r="W50" s="75">
        <f t="shared" si="5"/>
        <v>1.2384669232293564</v>
      </c>
      <c r="X50" s="75"/>
      <c r="Y50" s="56"/>
      <c r="Z50" s="55"/>
    </row>
    <row r="51" spans="1:26" ht="12" customHeight="1" x14ac:dyDescent="0.2">
      <c r="A51" s="55">
        <v>523601</v>
      </c>
      <c r="B51" s="82">
        <v>523601</v>
      </c>
      <c r="C51" s="81" t="s">
        <v>27</v>
      </c>
      <c r="D51" s="80">
        <v>6289</v>
      </c>
      <c r="E51" s="80">
        <v>60000</v>
      </c>
      <c r="F51" s="80">
        <v>9500</v>
      </c>
      <c r="G51" s="80">
        <v>5350</v>
      </c>
      <c r="H51" s="80">
        <v>5100</v>
      </c>
      <c r="I51" s="80">
        <v>77111</v>
      </c>
      <c r="J51" s="80">
        <v>68397.25</v>
      </c>
      <c r="K51" s="80">
        <v>16839</v>
      </c>
      <c r="L51" s="80">
        <v>1562</v>
      </c>
      <c r="M51" s="80">
        <v>475</v>
      </c>
      <c r="N51" s="80">
        <v>4429</v>
      </c>
      <c r="O51" s="80">
        <v>5150</v>
      </c>
      <c r="P51" s="80">
        <v>32635</v>
      </c>
      <c r="Q51" s="80">
        <v>16700</v>
      </c>
      <c r="R51" s="80">
        <v>1157</v>
      </c>
      <c r="S51" s="79">
        <v>4805</v>
      </c>
      <c r="T51" s="79">
        <f t="shared" si="3"/>
        <v>315499.25</v>
      </c>
      <c r="U51" s="79">
        <v>303003.05</v>
      </c>
      <c r="V51" s="78">
        <f t="shared" si="4"/>
        <v>12496.200000000012</v>
      </c>
      <c r="W51" s="75">
        <f t="shared" si="5"/>
        <v>4.1241169024536263E-2</v>
      </c>
      <c r="X51" s="75"/>
      <c r="Y51" s="56"/>
      <c r="Z51" s="55"/>
    </row>
    <row r="52" spans="1:26" ht="12" customHeight="1" x14ac:dyDescent="0.2">
      <c r="A52" s="55">
        <v>523701</v>
      </c>
      <c r="B52" s="82">
        <v>523701</v>
      </c>
      <c r="C52" s="81" t="s">
        <v>60</v>
      </c>
      <c r="D52" s="80">
        <v>3823</v>
      </c>
      <c r="E52" s="80">
        <v>2628</v>
      </c>
      <c r="F52" s="80">
        <v>0</v>
      </c>
      <c r="G52" s="80">
        <v>41000</v>
      </c>
      <c r="H52" s="80">
        <v>12000</v>
      </c>
      <c r="I52" s="80">
        <v>3423</v>
      </c>
      <c r="J52" s="80">
        <v>13844</v>
      </c>
      <c r="K52" s="80">
        <v>11454</v>
      </c>
      <c r="L52" s="80">
        <v>0</v>
      </c>
      <c r="M52" s="80">
        <v>1821</v>
      </c>
      <c r="N52" s="80">
        <v>29200</v>
      </c>
      <c r="O52" s="80">
        <v>77500</v>
      </c>
      <c r="P52" s="80">
        <v>43302</v>
      </c>
      <c r="Q52" s="80">
        <v>12209</v>
      </c>
      <c r="R52" s="80">
        <v>10486</v>
      </c>
      <c r="S52" s="79">
        <v>25837.399999999998</v>
      </c>
      <c r="T52" s="79">
        <f t="shared" si="3"/>
        <v>288527.40000000002</v>
      </c>
      <c r="U52" s="79">
        <v>171171.18</v>
      </c>
      <c r="V52" s="78">
        <f t="shared" si="4"/>
        <v>117356.22000000003</v>
      </c>
      <c r="W52" s="75">
        <f t="shared" si="5"/>
        <v>0.68560735516341031</v>
      </c>
      <c r="X52" s="75"/>
      <c r="Y52" s="56"/>
      <c r="Z52" s="55"/>
    </row>
    <row r="53" spans="1:26" ht="12" customHeight="1" x14ac:dyDescent="0.2">
      <c r="A53" s="55">
        <v>523801</v>
      </c>
      <c r="B53" s="82">
        <v>523801</v>
      </c>
      <c r="C53" s="81" t="s">
        <v>50</v>
      </c>
      <c r="D53" s="80">
        <v>644</v>
      </c>
      <c r="E53" s="80">
        <v>0</v>
      </c>
      <c r="F53" s="80">
        <v>0</v>
      </c>
      <c r="G53" s="80">
        <v>0</v>
      </c>
      <c r="H53" s="80">
        <v>1055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9473</v>
      </c>
      <c r="Q53" s="80">
        <v>0</v>
      </c>
      <c r="R53" s="80">
        <v>667</v>
      </c>
      <c r="S53" s="79">
        <v>0</v>
      </c>
      <c r="T53" s="79">
        <f t="shared" si="3"/>
        <v>11839</v>
      </c>
      <c r="U53" s="79">
        <v>9664.3333310000016</v>
      </c>
      <c r="V53" s="78">
        <f t="shared" si="4"/>
        <v>2174.6666689999984</v>
      </c>
      <c r="W53" s="75">
        <f t="shared" si="5"/>
        <v>0.22501983266909711</v>
      </c>
      <c r="X53" s="75"/>
      <c r="Y53" s="56"/>
      <c r="Z53" s="55"/>
    </row>
    <row r="54" spans="1:26" ht="12" customHeight="1" x14ac:dyDescent="0.2">
      <c r="A54" s="55">
        <v>523851</v>
      </c>
      <c r="B54" s="82">
        <v>523851</v>
      </c>
      <c r="C54" s="81" t="s">
        <v>46</v>
      </c>
      <c r="D54" s="80">
        <v>0</v>
      </c>
      <c r="E54" s="80">
        <v>0</v>
      </c>
      <c r="F54" s="80">
        <v>0</v>
      </c>
      <c r="G54" s="80">
        <v>6366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16500000</v>
      </c>
      <c r="O54" s="80">
        <v>90000</v>
      </c>
      <c r="P54" s="80">
        <v>77000</v>
      </c>
      <c r="Q54" s="80">
        <v>0</v>
      </c>
      <c r="R54" s="80">
        <v>0</v>
      </c>
      <c r="S54" s="79">
        <v>0</v>
      </c>
      <c r="T54" s="79">
        <f t="shared" si="3"/>
        <v>16673366</v>
      </c>
      <c r="U54" s="79">
        <v>16173366</v>
      </c>
      <c r="V54" s="78">
        <f t="shared" si="4"/>
        <v>500000</v>
      </c>
      <c r="W54" s="75">
        <f t="shared" si="5"/>
        <v>3.0915024120520121E-2</v>
      </c>
      <c r="X54" s="75"/>
      <c r="Y54" s="56"/>
      <c r="Z54" s="55"/>
    </row>
    <row r="55" spans="1:26" ht="12" customHeight="1" x14ac:dyDescent="0.2">
      <c r="A55" s="55">
        <v>523902</v>
      </c>
      <c r="B55" s="82">
        <v>523902</v>
      </c>
      <c r="C55" s="81" t="s">
        <v>28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79">
        <v>9800</v>
      </c>
      <c r="T55" s="79">
        <f t="shared" si="3"/>
        <v>9800</v>
      </c>
      <c r="U55" s="79">
        <v>6182</v>
      </c>
      <c r="V55" s="78">
        <f t="shared" si="4"/>
        <v>3618</v>
      </c>
      <c r="W55" s="75">
        <f t="shared" si="5"/>
        <v>0.58524749272080234</v>
      </c>
      <c r="X55" s="75"/>
      <c r="Y55" s="56"/>
      <c r="Z55" s="55"/>
    </row>
    <row r="56" spans="1:26" ht="12" customHeight="1" x14ac:dyDescent="0.2">
      <c r="A56" s="55">
        <v>531101</v>
      </c>
      <c r="B56" s="82">
        <v>531101</v>
      </c>
      <c r="C56" s="81" t="s">
        <v>29</v>
      </c>
      <c r="D56" s="80">
        <v>5442</v>
      </c>
      <c r="E56" s="80">
        <v>400</v>
      </c>
      <c r="F56" s="80">
        <v>2020</v>
      </c>
      <c r="G56" s="80">
        <v>4963</v>
      </c>
      <c r="H56" s="80">
        <v>850</v>
      </c>
      <c r="I56" s="80">
        <v>42129</v>
      </c>
      <c r="J56" s="80">
        <v>5684</v>
      </c>
      <c r="K56" s="80">
        <v>5583</v>
      </c>
      <c r="L56" s="80">
        <v>246076</v>
      </c>
      <c r="M56" s="80">
        <v>883</v>
      </c>
      <c r="N56" s="80">
        <v>52611</v>
      </c>
      <c r="O56" s="80">
        <v>22200</v>
      </c>
      <c r="P56" s="80">
        <v>19600</v>
      </c>
      <c r="Q56" s="80">
        <v>55000</v>
      </c>
      <c r="R56" s="80">
        <v>2041</v>
      </c>
      <c r="S56" s="79">
        <v>9854</v>
      </c>
      <c r="T56" s="79">
        <f t="shared" si="3"/>
        <v>475336</v>
      </c>
      <c r="U56" s="79">
        <v>462910</v>
      </c>
      <c r="V56" s="78">
        <f t="shared" si="4"/>
        <v>12426</v>
      </c>
      <c r="W56" s="75">
        <f t="shared" si="5"/>
        <v>2.6843230865611026E-2</v>
      </c>
      <c r="X56" s="75"/>
      <c r="Y56" s="56"/>
      <c r="Z56" s="55"/>
    </row>
    <row r="57" spans="1:26" ht="12" customHeight="1" x14ac:dyDescent="0.2">
      <c r="A57" s="55">
        <v>531102</v>
      </c>
      <c r="B57" s="82">
        <v>531102</v>
      </c>
      <c r="C57" s="81" t="s">
        <v>51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948</v>
      </c>
      <c r="L57" s="80">
        <v>0</v>
      </c>
      <c r="M57" s="80">
        <v>0</v>
      </c>
      <c r="N57" s="80">
        <v>0</v>
      </c>
      <c r="O57" s="80">
        <v>64000</v>
      </c>
      <c r="P57" s="80">
        <v>5241925</v>
      </c>
      <c r="Q57" s="80">
        <v>0</v>
      </c>
      <c r="R57" s="80">
        <v>0</v>
      </c>
      <c r="S57" s="79">
        <v>126755.48</v>
      </c>
      <c r="T57" s="79">
        <f t="shared" si="3"/>
        <v>5433628.4800000004</v>
      </c>
      <c r="U57" s="79">
        <v>3757954</v>
      </c>
      <c r="V57" s="78">
        <f t="shared" si="4"/>
        <v>1675674.4800000004</v>
      </c>
      <c r="W57" s="75">
        <f t="shared" si="5"/>
        <v>0.44590074279780978</v>
      </c>
      <c r="X57" s="75"/>
      <c r="Y57" s="56"/>
      <c r="Z57" s="55"/>
    </row>
    <row r="58" spans="1:26" ht="12" customHeight="1" x14ac:dyDescent="0.2">
      <c r="A58" s="55">
        <v>531103</v>
      </c>
      <c r="B58" s="82">
        <v>531103</v>
      </c>
      <c r="C58" s="81" t="s">
        <v>61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1324400</v>
      </c>
      <c r="Q58" s="80">
        <v>0</v>
      </c>
      <c r="R58" s="80">
        <v>0</v>
      </c>
      <c r="S58" s="79">
        <v>0</v>
      </c>
      <c r="T58" s="79">
        <f t="shared" si="3"/>
        <v>1324400</v>
      </c>
      <c r="U58" s="79">
        <v>1125022</v>
      </c>
      <c r="V58" s="78">
        <f t="shared" si="4"/>
        <v>199378</v>
      </c>
      <c r="W58" s="75">
        <f t="shared" si="5"/>
        <v>0.17722142322550136</v>
      </c>
      <c r="X58" s="75"/>
      <c r="Y58" s="56"/>
      <c r="Z58" s="55"/>
    </row>
    <row r="59" spans="1:26" ht="12" customHeight="1" x14ac:dyDescent="0.2">
      <c r="A59" s="55">
        <v>531105</v>
      </c>
      <c r="B59" s="82">
        <v>531105</v>
      </c>
      <c r="C59" s="81" t="s">
        <v>30</v>
      </c>
      <c r="D59" s="80">
        <v>420</v>
      </c>
      <c r="E59" s="80">
        <v>58</v>
      </c>
      <c r="F59" s="80">
        <v>1257</v>
      </c>
      <c r="G59" s="80">
        <v>483</v>
      </c>
      <c r="H59" s="80">
        <v>0</v>
      </c>
      <c r="I59" s="80">
        <v>472</v>
      </c>
      <c r="J59" s="80">
        <v>90</v>
      </c>
      <c r="K59" s="80">
        <v>332</v>
      </c>
      <c r="L59" s="80">
        <v>0</v>
      </c>
      <c r="M59" s="80">
        <v>352</v>
      </c>
      <c r="N59" s="80">
        <v>8250</v>
      </c>
      <c r="O59" s="80">
        <v>0</v>
      </c>
      <c r="P59" s="80">
        <v>400</v>
      </c>
      <c r="Q59" s="80">
        <v>215</v>
      </c>
      <c r="R59" s="80">
        <v>407</v>
      </c>
      <c r="S59" s="79">
        <v>106</v>
      </c>
      <c r="T59" s="79">
        <f t="shared" si="3"/>
        <v>12842</v>
      </c>
      <c r="U59" s="79">
        <v>12169.3</v>
      </c>
      <c r="V59" s="78">
        <f t="shared" si="4"/>
        <v>672.70000000000073</v>
      </c>
      <c r="W59" s="75">
        <f t="shared" si="5"/>
        <v>5.5278446582794474E-2</v>
      </c>
      <c r="X59" s="75"/>
      <c r="Y59" s="56"/>
      <c r="Z59" s="55"/>
    </row>
    <row r="60" spans="1:26" ht="12" customHeight="1" x14ac:dyDescent="0.2">
      <c r="A60" s="55">
        <v>531106</v>
      </c>
      <c r="B60" s="82">
        <v>531106</v>
      </c>
      <c r="C60" s="81" t="s">
        <v>100</v>
      </c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1888500</v>
      </c>
      <c r="P60" s="80">
        <v>0</v>
      </c>
      <c r="Q60" s="80">
        <v>0</v>
      </c>
      <c r="R60" s="80">
        <v>0</v>
      </c>
      <c r="S60" s="79">
        <v>0</v>
      </c>
      <c r="T60" s="79">
        <f t="shared" si="3"/>
        <v>1888500</v>
      </c>
      <c r="U60" s="79">
        <v>1888500</v>
      </c>
      <c r="V60" s="78">
        <f t="shared" si="4"/>
        <v>0</v>
      </c>
      <c r="W60" s="75">
        <f t="shared" si="5"/>
        <v>0</v>
      </c>
      <c r="X60" s="75"/>
      <c r="Y60" s="56"/>
      <c r="Z60" s="55"/>
    </row>
    <row r="61" spans="1:26" ht="12" customHeight="1" x14ac:dyDescent="0.2">
      <c r="A61" s="55">
        <v>531107</v>
      </c>
      <c r="B61" s="82">
        <v>531107</v>
      </c>
      <c r="C61" s="81" t="s">
        <v>52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2010000</v>
      </c>
      <c r="Q61" s="80">
        <v>0</v>
      </c>
      <c r="R61" s="80">
        <v>0</v>
      </c>
      <c r="S61" s="79">
        <v>0</v>
      </c>
      <c r="T61" s="79">
        <f t="shared" si="3"/>
        <v>2010000</v>
      </c>
      <c r="U61" s="79">
        <v>1223000</v>
      </c>
      <c r="V61" s="78">
        <f t="shared" si="4"/>
        <v>787000</v>
      </c>
      <c r="W61" s="75">
        <f t="shared" si="5"/>
        <v>0.64349959116925592</v>
      </c>
      <c r="X61" s="75"/>
      <c r="Y61" s="56"/>
      <c r="Z61" s="55"/>
    </row>
    <row r="62" spans="1:26" ht="12" customHeight="1" x14ac:dyDescent="0.2">
      <c r="A62" s="55">
        <v>531211</v>
      </c>
      <c r="B62" s="82">
        <v>531211</v>
      </c>
      <c r="C62" s="81" t="s">
        <v>53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883696</v>
      </c>
      <c r="Q62" s="80">
        <v>0</v>
      </c>
      <c r="R62" s="80">
        <v>0</v>
      </c>
      <c r="S62" s="79">
        <v>0</v>
      </c>
      <c r="T62" s="79">
        <f t="shared" si="3"/>
        <v>883696</v>
      </c>
      <c r="U62" s="79">
        <v>883696</v>
      </c>
      <c r="V62" s="78">
        <f t="shared" si="4"/>
        <v>0</v>
      </c>
      <c r="W62" s="75">
        <f t="shared" si="5"/>
        <v>0</v>
      </c>
      <c r="X62" s="75"/>
      <c r="Y62" s="56"/>
      <c r="Z62" s="55"/>
    </row>
    <row r="63" spans="1:26" ht="12" customHeight="1" x14ac:dyDescent="0.2">
      <c r="A63" s="55">
        <v>531221</v>
      </c>
      <c r="B63" s="82">
        <v>531221</v>
      </c>
      <c r="C63" s="81" t="s">
        <v>54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29108</v>
      </c>
      <c r="Q63" s="80">
        <v>0</v>
      </c>
      <c r="R63" s="80">
        <v>0</v>
      </c>
      <c r="S63" s="79">
        <v>0</v>
      </c>
      <c r="T63" s="79">
        <f t="shared" si="3"/>
        <v>29108</v>
      </c>
      <c r="U63" s="79">
        <v>29108</v>
      </c>
      <c r="V63" s="78">
        <f t="shared" si="4"/>
        <v>0</v>
      </c>
      <c r="W63" s="75">
        <f t="shared" si="5"/>
        <v>0</v>
      </c>
      <c r="X63" s="75"/>
      <c r="Y63" s="56"/>
      <c r="Z63" s="55"/>
    </row>
    <row r="64" spans="1:26" ht="12" customHeight="1" x14ac:dyDescent="0.2">
      <c r="A64" s="55">
        <v>531231</v>
      </c>
      <c r="B64" s="82">
        <v>531231</v>
      </c>
      <c r="C64" s="81" t="s">
        <v>55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2900000</v>
      </c>
      <c r="Q64" s="80">
        <v>0</v>
      </c>
      <c r="R64" s="80">
        <v>0</v>
      </c>
      <c r="S64" s="79">
        <v>0</v>
      </c>
      <c r="T64" s="79">
        <f t="shared" si="3"/>
        <v>2900000</v>
      </c>
      <c r="U64" s="79">
        <v>2288029</v>
      </c>
      <c r="V64" s="78">
        <f t="shared" si="4"/>
        <v>611971</v>
      </c>
      <c r="W64" s="75">
        <f t="shared" si="5"/>
        <v>0.26746645256681623</v>
      </c>
      <c r="X64" s="75"/>
      <c r="Y64" s="56"/>
      <c r="Z64" s="55"/>
    </row>
    <row r="65" spans="1:26" ht="12" customHeight="1" x14ac:dyDescent="0.2">
      <c r="B65" s="82">
        <v>531261</v>
      </c>
      <c r="C65" s="81" t="s">
        <v>99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948750</v>
      </c>
      <c r="S65" s="79">
        <v>0</v>
      </c>
      <c r="T65" s="79">
        <f t="shared" si="3"/>
        <v>948750</v>
      </c>
      <c r="U65" s="80">
        <v>983348</v>
      </c>
      <c r="V65" s="78">
        <f t="shared" si="4"/>
        <v>-34598</v>
      </c>
      <c r="W65" s="75">
        <f t="shared" si="5"/>
        <v>-3.5183882003115889E-2</v>
      </c>
      <c r="X65" s="75"/>
      <c r="Y65" s="56"/>
      <c r="Z65" s="55"/>
    </row>
    <row r="66" spans="1:26" ht="12" customHeight="1" x14ac:dyDescent="0.2">
      <c r="A66" s="55">
        <v>531401</v>
      </c>
      <c r="B66" s="82">
        <v>531401</v>
      </c>
      <c r="C66" s="81" t="s">
        <v>31</v>
      </c>
      <c r="D66" s="80">
        <v>0</v>
      </c>
      <c r="E66" s="80">
        <v>0</v>
      </c>
      <c r="F66" s="80">
        <v>0</v>
      </c>
      <c r="G66" s="80">
        <v>0</v>
      </c>
      <c r="H66" s="80">
        <v>250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79">
        <v>0</v>
      </c>
      <c r="T66" s="79">
        <f t="shared" si="3"/>
        <v>250</v>
      </c>
      <c r="U66" s="79">
        <v>250</v>
      </c>
      <c r="V66" s="78">
        <f t="shared" si="4"/>
        <v>0</v>
      </c>
      <c r="W66" s="75">
        <f t="shared" si="5"/>
        <v>0</v>
      </c>
      <c r="X66" s="75"/>
      <c r="Y66" s="56"/>
      <c r="Z66" s="55"/>
    </row>
    <row r="67" spans="1:26" ht="12" customHeight="1" x14ac:dyDescent="0.2">
      <c r="A67" s="55">
        <v>531501</v>
      </c>
      <c r="B67" s="82">
        <v>531501</v>
      </c>
      <c r="C67" s="81" t="s">
        <v>62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6500000</v>
      </c>
      <c r="O67" s="80">
        <v>0</v>
      </c>
      <c r="P67" s="80">
        <v>0</v>
      </c>
      <c r="Q67" s="80">
        <v>0</v>
      </c>
      <c r="R67" s="80">
        <v>0</v>
      </c>
      <c r="S67" s="79">
        <v>0</v>
      </c>
      <c r="T67" s="79">
        <f t="shared" si="3"/>
        <v>6500000</v>
      </c>
      <c r="U67" s="79">
        <v>6200000</v>
      </c>
      <c r="V67" s="78">
        <f t="shared" si="4"/>
        <v>300000</v>
      </c>
      <c r="W67" s="75">
        <f t="shared" si="5"/>
        <v>4.8387096774193547E-2</v>
      </c>
      <c r="X67" s="75"/>
      <c r="Y67" s="56"/>
      <c r="Z67" s="55"/>
    </row>
    <row r="68" spans="1:26" ht="12" customHeight="1" x14ac:dyDescent="0.2">
      <c r="A68" s="55">
        <v>531601</v>
      </c>
      <c r="B68" s="82">
        <v>531601</v>
      </c>
      <c r="C68" s="81" t="s">
        <v>56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132742</v>
      </c>
      <c r="Q68" s="80">
        <v>0</v>
      </c>
      <c r="R68" s="80">
        <v>0</v>
      </c>
      <c r="S68" s="79">
        <v>75000</v>
      </c>
      <c r="T68" s="79">
        <f t="shared" si="3"/>
        <v>207742</v>
      </c>
      <c r="U68" s="79">
        <v>256233.666666</v>
      </c>
      <c r="V68" s="78">
        <f t="shared" si="4"/>
        <v>-48491.666666000005</v>
      </c>
      <c r="W68" s="75">
        <f t="shared" si="5"/>
        <v>-0.18924783498184405</v>
      </c>
      <c r="X68" s="75"/>
      <c r="Y68" s="56"/>
      <c r="Z68" s="55"/>
    </row>
    <row r="69" spans="1:26" ht="12" customHeight="1" x14ac:dyDescent="0.2">
      <c r="A69" s="55">
        <v>531611</v>
      </c>
      <c r="B69" s="82">
        <v>531611</v>
      </c>
      <c r="C69" s="81" t="s">
        <v>98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v>0</v>
      </c>
      <c r="P69" s="80">
        <v>572500</v>
      </c>
      <c r="Q69" s="80">
        <v>0</v>
      </c>
      <c r="R69" s="80">
        <v>0</v>
      </c>
      <c r="S69" s="79">
        <v>0</v>
      </c>
      <c r="T69" s="79">
        <f t="shared" si="3"/>
        <v>572500</v>
      </c>
      <c r="U69" s="79">
        <v>307000</v>
      </c>
      <c r="V69" s="78">
        <f t="shared" si="4"/>
        <v>265500</v>
      </c>
      <c r="W69" s="75">
        <f t="shared" si="5"/>
        <v>0.86482084690553751</v>
      </c>
      <c r="X69" s="75"/>
      <c r="Y69" s="56"/>
      <c r="Z69" s="55"/>
    </row>
    <row r="70" spans="1:26" ht="12" customHeight="1" x14ac:dyDescent="0.2">
      <c r="A70" s="55">
        <v>531621</v>
      </c>
      <c r="B70" s="82">
        <v>531621</v>
      </c>
      <c r="C70" s="81" t="s">
        <v>97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3031000</v>
      </c>
      <c r="Q70" s="80">
        <v>0</v>
      </c>
      <c r="R70" s="80">
        <v>0</v>
      </c>
      <c r="S70" s="79">
        <v>0</v>
      </c>
      <c r="T70" s="79">
        <f t="shared" si="3"/>
        <v>3031000</v>
      </c>
      <c r="U70" s="79">
        <v>3288000</v>
      </c>
      <c r="V70" s="78">
        <f t="shared" si="4"/>
        <v>-257000</v>
      </c>
      <c r="W70" s="75">
        <f t="shared" si="5"/>
        <v>-7.8163017031630172E-2</v>
      </c>
      <c r="X70" s="75"/>
      <c r="Y70" s="56"/>
      <c r="Z70" s="55"/>
    </row>
    <row r="71" spans="1:26" ht="12" customHeight="1" x14ac:dyDescent="0.2">
      <c r="A71" s="55">
        <v>531641</v>
      </c>
      <c r="B71" s="82">
        <v>531641</v>
      </c>
      <c r="C71" s="81" t="s">
        <v>96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18471500</v>
      </c>
      <c r="P71" s="80">
        <v>0</v>
      </c>
      <c r="Q71" s="80">
        <v>0</v>
      </c>
      <c r="R71" s="80">
        <v>0</v>
      </c>
      <c r="S71" s="79">
        <v>0</v>
      </c>
      <c r="T71" s="79">
        <f t="shared" si="3"/>
        <v>18471500</v>
      </c>
      <c r="U71" s="79">
        <v>21692500</v>
      </c>
      <c r="V71" s="78">
        <f t="shared" si="4"/>
        <v>-3221000</v>
      </c>
      <c r="W71" s="75">
        <f t="shared" si="5"/>
        <v>-0.14848449925089316</v>
      </c>
      <c r="X71" s="75"/>
      <c r="Y71" s="56"/>
      <c r="Z71" s="55"/>
    </row>
    <row r="72" spans="1:26" ht="12" customHeight="1" x14ac:dyDescent="0.2">
      <c r="A72" s="55">
        <v>531651</v>
      </c>
      <c r="B72" s="82">
        <v>531651</v>
      </c>
      <c r="C72" s="81" t="s">
        <v>63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20470313.640000001</v>
      </c>
      <c r="P72" s="80">
        <v>0</v>
      </c>
      <c r="Q72" s="80">
        <v>0</v>
      </c>
      <c r="R72" s="80">
        <v>0</v>
      </c>
      <c r="S72" s="79">
        <v>0</v>
      </c>
      <c r="T72" s="79">
        <f t="shared" si="3"/>
        <v>20470313.640000001</v>
      </c>
      <c r="U72" s="79">
        <v>26515972.989999998</v>
      </c>
      <c r="V72" s="78">
        <f t="shared" si="4"/>
        <v>-6045659.3499999978</v>
      </c>
      <c r="W72" s="75">
        <f t="shared" si="5"/>
        <v>-0.22800066029181748</v>
      </c>
      <c r="X72" s="75"/>
      <c r="Y72" s="56"/>
      <c r="Z72" s="55"/>
    </row>
    <row r="73" spans="1:26" ht="12" customHeight="1" x14ac:dyDescent="0.2">
      <c r="A73" s="55">
        <v>531701</v>
      </c>
      <c r="B73" s="82">
        <v>531701</v>
      </c>
      <c r="C73" s="81" t="s">
        <v>57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1685</v>
      </c>
      <c r="L73" s="80">
        <v>0</v>
      </c>
      <c r="M73" s="80">
        <v>0</v>
      </c>
      <c r="N73" s="80">
        <v>30216</v>
      </c>
      <c r="O73" s="80">
        <v>0</v>
      </c>
      <c r="P73" s="80">
        <v>217000</v>
      </c>
      <c r="Q73" s="80">
        <v>0</v>
      </c>
      <c r="R73" s="80">
        <v>0</v>
      </c>
      <c r="S73" s="79">
        <v>96492</v>
      </c>
      <c r="T73" s="79">
        <f t="shared" si="3"/>
        <v>345393</v>
      </c>
      <c r="U73" s="79">
        <v>299356</v>
      </c>
      <c r="V73" s="78">
        <f t="shared" si="4"/>
        <v>46037</v>
      </c>
      <c r="W73" s="75">
        <f t="shared" si="5"/>
        <v>0.15378679565467204</v>
      </c>
      <c r="X73" s="75"/>
      <c r="Y73" s="56"/>
      <c r="Z73" s="55"/>
    </row>
    <row r="74" spans="1:26" ht="12" customHeight="1" x14ac:dyDescent="0.2">
      <c r="B74" s="82">
        <v>541301</v>
      </c>
      <c r="C74" s="81" t="s">
        <v>95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4407107</v>
      </c>
      <c r="Q74" s="80">
        <v>0</v>
      </c>
      <c r="R74" s="80">
        <v>0</v>
      </c>
      <c r="S74" s="79">
        <v>0</v>
      </c>
      <c r="T74" s="79">
        <f t="shared" si="3"/>
        <v>4407107</v>
      </c>
      <c r="U74" s="79">
        <v>0</v>
      </c>
      <c r="V74" s="78">
        <f t="shared" si="4"/>
        <v>4407107</v>
      </c>
      <c r="W74" s="75">
        <f t="shared" si="5"/>
        <v>1</v>
      </c>
      <c r="X74" s="75"/>
      <c r="Y74" s="56"/>
      <c r="Z74" s="55"/>
    </row>
    <row r="75" spans="1:26" ht="12" customHeight="1" x14ac:dyDescent="0.2">
      <c r="A75" s="55">
        <v>541302</v>
      </c>
      <c r="B75" s="82">
        <v>541302</v>
      </c>
      <c r="C75" s="81" t="s">
        <v>94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3085000</v>
      </c>
      <c r="Q75" s="80">
        <v>0</v>
      </c>
      <c r="R75" s="80">
        <v>0</v>
      </c>
      <c r="S75" s="79">
        <v>0</v>
      </c>
      <c r="T75" s="79">
        <f t="shared" ref="T75:T106" si="6">SUM(D75:S75)</f>
        <v>3085000</v>
      </c>
      <c r="U75" s="79">
        <v>8075000</v>
      </c>
      <c r="V75" s="78">
        <f t="shared" ref="V75:V106" si="7">T75-U75</f>
        <v>-4990000</v>
      </c>
      <c r="W75" s="75">
        <f t="shared" ref="W75:W106" si="8">IF(U75=0,100%,V75/U75)</f>
        <v>-0.61795665634674923</v>
      </c>
      <c r="X75" s="75"/>
      <c r="Y75" s="56"/>
      <c r="Z75" s="55"/>
    </row>
    <row r="76" spans="1:26" ht="12" customHeight="1" x14ac:dyDescent="0.2">
      <c r="A76" s="55">
        <v>541401</v>
      </c>
      <c r="B76" s="82">
        <v>541401</v>
      </c>
      <c r="C76" s="81" t="s">
        <v>93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6000000</v>
      </c>
      <c r="P76" s="80">
        <v>0</v>
      </c>
      <c r="Q76" s="80">
        <v>0</v>
      </c>
      <c r="R76" s="80">
        <v>89654164</v>
      </c>
      <c r="S76" s="79">
        <v>7035000</v>
      </c>
      <c r="T76" s="79">
        <f t="shared" si="6"/>
        <v>102689164</v>
      </c>
      <c r="U76" s="79">
        <v>72280208</v>
      </c>
      <c r="V76" s="78">
        <f t="shared" si="7"/>
        <v>30408956</v>
      </c>
      <c r="W76" s="75">
        <f t="shared" si="8"/>
        <v>0.42070930399093481</v>
      </c>
      <c r="X76" s="75"/>
      <c r="Y76" s="56"/>
      <c r="Z76" s="55"/>
    </row>
    <row r="77" spans="1:26" ht="12" customHeight="1" x14ac:dyDescent="0.2">
      <c r="B77" s="82">
        <v>541402</v>
      </c>
      <c r="C77" s="81" t="s">
        <v>92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224000</v>
      </c>
      <c r="S77" s="79">
        <v>0</v>
      </c>
      <c r="T77" s="79">
        <f t="shared" si="6"/>
        <v>224000</v>
      </c>
      <c r="U77" s="79">
        <v>0</v>
      </c>
      <c r="V77" s="78">
        <f t="shared" si="7"/>
        <v>224000</v>
      </c>
      <c r="W77" s="75">
        <f t="shared" si="8"/>
        <v>1</v>
      </c>
      <c r="X77" s="75"/>
      <c r="Y77" s="56"/>
      <c r="Z77" s="55"/>
    </row>
    <row r="78" spans="1:26" ht="12" customHeight="1" x14ac:dyDescent="0.2">
      <c r="A78" s="55">
        <v>541403</v>
      </c>
      <c r="B78" s="82">
        <v>541403</v>
      </c>
      <c r="C78" s="81" t="s">
        <v>91</v>
      </c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0">
        <v>0</v>
      </c>
      <c r="O78" s="80">
        <v>450000</v>
      </c>
      <c r="P78" s="80">
        <v>0</v>
      </c>
      <c r="Q78" s="80">
        <v>0</v>
      </c>
      <c r="R78" s="80">
        <v>0</v>
      </c>
      <c r="S78" s="79">
        <v>0</v>
      </c>
      <c r="T78" s="79">
        <f t="shared" si="6"/>
        <v>450000</v>
      </c>
      <c r="U78" s="79">
        <v>1400000</v>
      </c>
      <c r="V78" s="78">
        <f t="shared" si="7"/>
        <v>-950000</v>
      </c>
      <c r="W78" s="75">
        <f t="shared" si="8"/>
        <v>-0.6785714285714286</v>
      </c>
      <c r="X78" s="75"/>
      <c r="Y78" s="56"/>
      <c r="Z78" s="55"/>
    </row>
    <row r="79" spans="1:26" ht="12" customHeight="1" x14ac:dyDescent="0.2">
      <c r="A79" s="55">
        <v>573001</v>
      </c>
      <c r="B79" s="82">
        <v>573001</v>
      </c>
      <c r="C79" s="81" t="s">
        <v>32</v>
      </c>
      <c r="D79" s="80">
        <v>0</v>
      </c>
      <c r="E79" s="80">
        <v>0</v>
      </c>
      <c r="F79" s="80">
        <v>0</v>
      </c>
      <c r="G79" s="80">
        <v>0</v>
      </c>
      <c r="H79" s="80">
        <v>0</v>
      </c>
      <c r="I79" s="80">
        <v>0</v>
      </c>
      <c r="J79" s="80">
        <v>0</v>
      </c>
      <c r="K79" s="80">
        <v>0</v>
      </c>
      <c r="L79" s="80">
        <v>0</v>
      </c>
      <c r="M79" s="80">
        <v>50000</v>
      </c>
      <c r="N79" s="80">
        <v>500818</v>
      </c>
      <c r="O79" s="80">
        <v>0</v>
      </c>
      <c r="P79" s="80">
        <v>0</v>
      </c>
      <c r="Q79" s="80">
        <v>0</v>
      </c>
      <c r="R79" s="80">
        <v>0</v>
      </c>
      <c r="S79" s="79">
        <v>0</v>
      </c>
      <c r="T79" s="79">
        <f t="shared" si="6"/>
        <v>550818</v>
      </c>
      <c r="U79" s="79">
        <v>555225.68999999994</v>
      </c>
      <c r="V79" s="78">
        <f t="shared" si="7"/>
        <v>-4407.6899999999441</v>
      </c>
      <c r="W79" s="75">
        <f t="shared" si="8"/>
        <v>-7.9385555808844949E-3</v>
      </c>
      <c r="X79" s="75"/>
      <c r="Y79" s="56"/>
      <c r="Z79" s="55"/>
    </row>
    <row r="80" spans="1:26" ht="12" customHeight="1" x14ac:dyDescent="0.2">
      <c r="A80" s="55">
        <v>573002</v>
      </c>
      <c r="B80" s="82">
        <v>573002</v>
      </c>
      <c r="C80" s="81" t="s">
        <v>64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30889110</v>
      </c>
      <c r="O80" s="80">
        <v>0</v>
      </c>
      <c r="P80" s="80">
        <v>0</v>
      </c>
      <c r="Q80" s="80">
        <v>0</v>
      </c>
      <c r="R80" s="80">
        <v>0</v>
      </c>
      <c r="S80" s="79">
        <v>0</v>
      </c>
      <c r="T80" s="79">
        <f t="shared" si="6"/>
        <v>30889110</v>
      </c>
      <c r="U80" s="79">
        <v>27441513</v>
      </c>
      <c r="V80" s="78">
        <f t="shared" si="7"/>
        <v>3447597</v>
      </c>
      <c r="W80" s="75">
        <f t="shared" si="8"/>
        <v>0.1256343627991649</v>
      </c>
      <c r="X80" s="75"/>
      <c r="Y80" s="56"/>
      <c r="Z80" s="55"/>
    </row>
    <row r="81" spans="1:26" ht="12" customHeight="1" x14ac:dyDescent="0.2">
      <c r="A81" s="55">
        <v>173003</v>
      </c>
      <c r="B81" s="82">
        <v>173003</v>
      </c>
      <c r="C81" s="81" t="s">
        <v>90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50000</v>
      </c>
      <c r="S81" s="79">
        <v>0</v>
      </c>
      <c r="T81" s="79">
        <f t="shared" si="6"/>
        <v>50000</v>
      </c>
      <c r="U81" s="79">
        <v>0</v>
      </c>
      <c r="V81" s="78">
        <f t="shared" si="7"/>
        <v>50000</v>
      </c>
      <c r="W81" s="75">
        <f t="shared" si="8"/>
        <v>1</v>
      </c>
      <c r="X81" s="75"/>
      <c r="Y81" s="56"/>
      <c r="Z81" s="55"/>
    </row>
    <row r="82" spans="1:26" ht="12" hidden="1" customHeight="1" x14ac:dyDescent="0.2">
      <c r="A82" s="55">
        <v>173005</v>
      </c>
      <c r="B82" s="82">
        <v>173005</v>
      </c>
      <c r="C82" s="81" t="s">
        <v>89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79">
        <f t="shared" si="6"/>
        <v>0</v>
      </c>
      <c r="U82" s="79">
        <v>0</v>
      </c>
      <c r="V82" s="78">
        <f t="shared" si="7"/>
        <v>0</v>
      </c>
      <c r="W82" s="75">
        <v>0</v>
      </c>
      <c r="X82" s="75"/>
      <c r="Y82" s="56"/>
      <c r="Z82" s="55"/>
    </row>
    <row r="83" spans="1:26" ht="12" hidden="1" customHeight="1" x14ac:dyDescent="0.2">
      <c r="A83" s="55">
        <v>173005</v>
      </c>
      <c r="B83" s="82">
        <v>173005</v>
      </c>
      <c r="C83" s="81" t="s">
        <v>88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79">
        <f t="shared" si="6"/>
        <v>0</v>
      </c>
      <c r="U83" s="79">
        <v>0</v>
      </c>
      <c r="V83" s="78">
        <f t="shared" si="7"/>
        <v>0</v>
      </c>
      <c r="W83" s="75">
        <v>0</v>
      </c>
      <c r="X83" s="75"/>
      <c r="Y83" s="56"/>
      <c r="Z83" s="55"/>
    </row>
    <row r="84" spans="1:26" ht="12" hidden="1" customHeight="1" x14ac:dyDescent="0.2">
      <c r="A84" s="55">
        <v>173005</v>
      </c>
      <c r="B84" s="82">
        <v>173005</v>
      </c>
      <c r="C84" s="81" t="s">
        <v>87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79">
        <f t="shared" si="6"/>
        <v>0</v>
      </c>
      <c r="U84" s="79">
        <v>0</v>
      </c>
      <c r="V84" s="78">
        <f t="shared" si="7"/>
        <v>0</v>
      </c>
      <c r="W84" s="75">
        <v>0</v>
      </c>
      <c r="X84" s="75"/>
      <c r="Y84" s="56"/>
      <c r="Z84" s="55"/>
    </row>
    <row r="85" spans="1:26" ht="12" hidden="1" customHeight="1" x14ac:dyDescent="0.2">
      <c r="A85" s="55">
        <v>176001</v>
      </c>
      <c r="B85" s="82">
        <v>176001</v>
      </c>
      <c r="C85" s="81" t="s">
        <v>86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79">
        <f t="shared" si="6"/>
        <v>0</v>
      </c>
      <c r="U85" s="79">
        <v>0</v>
      </c>
      <c r="V85" s="78">
        <f t="shared" si="7"/>
        <v>0</v>
      </c>
      <c r="W85" s="75">
        <v>0</v>
      </c>
      <c r="X85" s="75"/>
      <c r="Y85" s="56"/>
      <c r="Z85" s="55"/>
    </row>
    <row r="86" spans="1:26" ht="12" hidden="1" customHeight="1" x14ac:dyDescent="0.2">
      <c r="A86" s="55">
        <v>176001</v>
      </c>
      <c r="B86" s="82">
        <v>176001</v>
      </c>
      <c r="C86" s="81" t="s">
        <v>85</v>
      </c>
      <c r="D86" s="80">
        <v>0</v>
      </c>
      <c r="E86" s="79">
        <v>0</v>
      </c>
      <c r="F86" s="79">
        <v>0</v>
      </c>
      <c r="G86" s="80">
        <v>0</v>
      </c>
      <c r="H86" s="79">
        <v>0</v>
      </c>
      <c r="I86" s="79">
        <v>0</v>
      </c>
      <c r="J86" s="80">
        <v>0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80">
        <v>0</v>
      </c>
      <c r="Q86" s="79">
        <v>0</v>
      </c>
      <c r="R86" s="80">
        <v>0</v>
      </c>
      <c r="S86" s="80">
        <v>0</v>
      </c>
      <c r="T86" s="79">
        <f t="shared" si="6"/>
        <v>0</v>
      </c>
      <c r="U86" s="79">
        <v>0</v>
      </c>
      <c r="V86" s="78">
        <f t="shared" si="7"/>
        <v>0</v>
      </c>
      <c r="W86" s="75">
        <v>0</v>
      </c>
      <c r="X86" s="75"/>
      <c r="Y86" s="56"/>
      <c r="Z86" s="55"/>
    </row>
    <row r="87" spans="1:26" ht="12" hidden="1" customHeight="1" x14ac:dyDescent="0.2">
      <c r="A87" s="55">
        <v>176001</v>
      </c>
      <c r="B87" s="82">
        <v>176001</v>
      </c>
      <c r="C87" s="81" t="s">
        <v>84</v>
      </c>
      <c r="D87" s="80">
        <v>0</v>
      </c>
      <c r="E87" s="79">
        <v>0</v>
      </c>
      <c r="F87" s="79">
        <v>0</v>
      </c>
      <c r="G87" s="80">
        <v>0</v>
      </c>
      <c r="H87" s="79">
        <v>0</v>
      </c>
      <c r="I87" s="79">
        <v>0</v>
      </c>
      <c r="J87" s="80">
        <v>0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0">
        <v>0</v>
      </c>
      <c r="Q87" s="79">
        <v>0</v>
      </c>
      <c r="R87" s="80">
        <v>0</v>
      </c>
      <c r="S87" s="80">
        <v>0</v>
      </c>
      <c r="T87" s="79">
        <f t="shared" si="6"/>
        <v>0</v>
      </c>
      <c r="U87" s="79">
        <v>0</v>
      </c>
      <c r="V87" s="78">
        <f t="shared" si="7"/>
        <v>0</v>
      </c>
      <c r="W87" s="75">
        <v>0</v>
      </c>
      <c r="X87" s="75"/>
      <c r="Y87" s="56"/>
      <c r="Z87" s="55"/>
    </row>
    <row r="88" spans="1:26" ht="4.5" customHeight="1" thickBot="1" x14ac:dyDescent="0.25">
      <c r="C88" s="77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5"/>
      <c r="X88" s="75"/>
      <c r="Y88" s="56"/>
      <c r="Z88" s="55"/>
    </row>
    <row r="89" spans="1:26" ht="12" customHeight="1" thickBot="1" x14ac:dyDescent="0.25">
      <c r="C89" s="74" t="s">
        <v>13</v>
      </c>
      <c r="D89" s="72">
        <f t="shared" ref="D89:M89" si="9">SUM(D11:D87)</f>
        <v>1868697.695268</v>
      </c>
      <c r="E89" s="72">
        <f t="shared" si="9"/>
        <v>708227.53630399995</v>
      </c>
      <c r="F89" s="72">
        <f t="shared" si="9"/>
        <v>178053.72298600001</v>
      </c>
      <c r="G89" s="72">
        <f t="shared" si="9"/>
        <v>1891949.1841980002</v>
      </c>
      <c r="H89" s="72">
        <f t="shared" si="9"/>
        <v>1490121.1163910001</v>
      </c>
      <c r="I89" s="72">
        <f t="shared" si="9"/>
        <v>3204402.9370920002</v>
      </c>
      <c r="J89" s="72">
        <f t="shared" si="9"/>
        <v>1819431.140474</v>
      </c>
      <c r="K89" s="72">
        <f t="shared" si="9"/>
        <v>7965031.835434</v>
      </c>
      <c r="L89" s="73">
        <f t="shared" si="9"/>
        <v>-1394972.0300000003</v>
      </c>
      <c r="M89" s="72">
        <f t="shared" si="9"/>
        <v>2473031.0559040001</v>
      </c>
      <c r="N89" s="72">
        <f>SUM(N11:N88)</f>
        <v>100862589.202755</v>
      </c>
      <c r="O89" s="72">
        <f t="shared" ref="O89:V89" si="10">SUM(O11:O87)</f>
        <v>104376542.911952</v>
      </c>
      <c r="P89" s="72">
        <f t="shared" si="10"/>
        <v>70546461.646514997</v>
      </c>
      <c r="Q89" s="72">
        <f t="shared" si="10"/>
        <v>2554507.5390050001</v>
      </c>
      <c r="R89" s="72">
        <f t="shared" si="10"/>
        <v>157344021.35711801</v>
      </c>
      <c r="S89" s="72">
        <f t="shared" si="10"/>
        <v>35764005.034844995</v>
      </c>
      <c r="T89" s="71">
        <f t="shared" si="10"/>
        <v>491652101.88624096</v>
      </c>
      <c r="U89" s="71">
        <f t="shared" si="10"/>
        <v>447072846.97673595</v>
      </c>
      <c r="V89" s="70">
        <f t="shared" si="10"/>
        <v>44579254.909505025</v>
      </c>
      <c r="W89" s="69">
        <f>IF(U89=0,100%,V89/U89)</f>
        <v>9.9713626562126609E-2</v>
      </c>
      <c r="X89" s="68"/>
      <c r="Y89" s="56"/>
      <c r="Z89" s="55"/>
    </row>
    <row r="90" spans="1:26" ht="4.5" customHeight="1" thickTop="1" x14ac:dyDescent="0.2">
      <c r="C90" s="63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56"/>
      <c r="Z90" s="55"/>
    </row>
    <row r="91" spans="1:26" ht="4.5" customHeight="1" x14ac:dyDescent="0.2">
      <c r="C91" s="63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56"/>
      <c r="Z91" s="55"/>
    </row>
    <row r="92" spans="1:26" ht="27" hidden="1" customHeight="1" outlineLevel="1" x14ac:dyDescent="0.2">
      <c r="C92" s="63"/>
      <c r="D92" s="65"/>
      <c r="E92" s="65"/>
      <c r="F92" s="65"/>
      <c r="G92" s="67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 t="s">
        <v>83</v>
      </c>
      <c r="S92" s="65"/>
      <c r="T92" s="65"/>
      <c r="U92" s="66">
        <v>451769502.06317902</v>
      </c>
      <c r="V92" s="65"/>
      <c r="W92" s="64"/>
      <c r="X92" s="64"/>
      <c r="Y92" s="56"/>
      <c r="Z92" s="55"/>
    </row>
    <row r="93" spans="1:26" ht="27.75" hidden="1" customHeight="1" outlineLevel="1" x14ac:dyDescent="0.2">
      <c r="C93" s="63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1">
        <f>U89-U92</f>
        <v>-4696655.0864430666</v>
      </c>
      <c r="V93" s="60"/>
      <c r="W93" s="60"/>
      <c r="X93" s="60"/>
      <c r="Y93" s="56"/>
      <c r="Z93" s="55"/>
    </row>
    <row r="94" spans="1:26" hidden="1" outlineLevel="1" x14ac:dyDescent="0.2">
      <c r="U94" s="58"/>
    </row>
    <row r="95" spans="1:26" hidden="1" outlineLevel="1" x14ac:dyDescent="0.2">
      <c r="J95" s="57"/>
      <c r="M95" s="57"/>
      <c r="O95" s="57"/>
      <c r="P95" s="57"/>
      <c r="T95" s="57"/>
      <c r="U95" s="58"/>
    </row>
    <row r="96" spans="1:26" hidden="1" outlineLevel="1" x14ac:dyDescent="0.2">
      <c r="U96" s="58"/>
    </row>
    <row r="97" spans="13:22" hidden="1" outlineLevel="1" x14ac:dyDescent="0.2">
      <c r="M97" s="57"/>
      <c r="P97" s="57"/>
      <c r="U97" s="59"/>
    </row>
    <row r="98" spans="13:22" collapsed="1" x14ac:dyDescent="0.2">
      <c r="V98" s="57"/>
    </row>
    <row r="99" spans="13:22" x14ac:dyDescent="0.2">
      <c r="U99" s="58"/>
    </row>
    <row r="101" spans="13:22" x14ac:dyDescent="0.2">
      <c r="T101" s="57"/>
    </row>
  </sheetData>
  <conditionalFormatting sqref="E92:X93">
    <cfRule type="cellIs" dxfId="1" priority="2" operator="greaterThan">
      <formula>0</formula>
    </cfRule>
  </conditionalFormatting>
  <conditionalFormatting sqref="D92:D93">
    <cfRule type="cellIs" dxfId="0" priority="1" operator="greaterThan">
      <formula>0</formula>
    </cfRule>
  </conditionalFormatting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66675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7">
            <anchor moveWithCells="1">
              <from>
                <xdr:col>2</xdr:col>
                <xdr:colOff>619125</xdr:colOff>
                <xdr:row>0</xdr:row>
                <xdr:rowOff>0</xdr:rowOff>
              </from>
              <to>
                <xdr:col>2</xdr:col>
                <xdr:colOff>1533525</xdr:colOff>
                <xdr:row>1</xdr:row>
                <xdr:rowOff>66675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r:id="rId9">
            <anchor moveWithCells="1">
              <from>
                <xdr:col>2</xdr:col>
                <xdr:colOff>1238250</xdr:colOff>
                <xdr:row>0</xdr:row>
                <xdr:rowOff>0</xdr:rowOff>
              </from>
              <to>
                <xdr:col>2</xdr:col>
                <xdr:colOff>2152650</xdr:colOff>
                <xdr:row>1</xdr:row>
                <xdr:rowOff>66675</xdr:rowOff>
              </to>
            </anchor>
          </controlPr>
        </control>
      </mc:Choice>
      <mc:Fallback>
        <control shapeId="2051" r:id="rId8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OMF by Acct</vt:lpstr>
      <vt:lpstr>With TSA</vt:lpstr>
    </vt:vector>
  </TitlesOfParts>
  <Company>NTTA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Carter, Leigh</dc:creator>
  <cp:lastModifiedBy>Hong, Tiffany</cp:lastModifiedBy>
  <dcterms:created xsi:type="dcterms:W3CDTF">2014-08-19T16:12:53Z</dcterms:created>
  <dcterms:modified xsi:type="dcterms:W3CDTF">2022-12-21T18:39:32Z</dcterms:modified>
</cp:coreProperties>
</file>